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Dropbox\CD57\5 quilles\"/>
    </mc:Choice>
  </mc:AlternateContent>
  <bookViews>
    <workbookView xWindow="0" yWindow="0" windowWidth="21585" windowHeight="10950" activeTab="2"/>
  </bookViews>
  <sheets>
    <sheet name="Accueil" sheetId="4" r:id="rId1"/>
    <sheet name="Réglement" sheetId="1" r:id="rId2"/>
    <sheet name="Feuille de Match" sheetId="2" r:id="rId3"/>
    <sheet name="Feuille de Transmission" sheetId="9" r:id="rId4"/>
    <sheet name="Liste CLUBS" sheetId="3" state="hidden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3" i="3"/>
  <c r="E1" i="3"/>
  <c r="AI13" i="9" l="1"/>
  <c r="AA13" i="9"/>
  <c r="T18" i="2"/>
  <c r="J18" i="2"/>
  <c r="F7" i="9" l="1"/>
  <c r="P15" i="9" l="1"/>
  <c r="V15" i="9" s="1"/>
  <c r="E15" i="9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  <c r="A1" i="2"/>
  <c r="D19" i="9"/>
  <c r="P1" i="2" l="1"/>
  <c r="B4" i="9" s="1"/>
  <c r="B6" i="9" s="1"/>
  <c r="C25" i="9" l="1"/>
  <c r="C18" i="2" l="1"/>
  <c r="M18" i="2"/>
  <c r="O15" i="9" l="1"/>
  <c r="D15" i="9"/>
  <c r="J10" i="2"/>
  <c r="J14" i="2"/>
  <c r="T13" i="2"/>
  <c r="T14" i="2"/>
  <c r="T10" i="2"/>
  <c r="G11" i="9"/>
  <c r="AA11" i="9" s="1"/>
  <c r="AA12" i="9" s="1"/>
  <c r="E11" i="9"/>
  <c r="O14" i="9"/>
  <c r="O13" i="9"/>
  <c r="O12" i="9"/>
  <c r="O11" i="9"/>
  <c r="N13" i="9"/>
  <c r="N11" i="9"/>
  <c r="Q13" i="9"/>
  <c r="AH13" i="9" s="1"/>
  <c r="AH14" i="9" s="1"/>
  <c r="R13" i="9"/>
  <c r="P13" i="9"/>
  <c r="AG13" i="9" s="1"/>
  <c r="AG14" i="9" s="1"/>
  <c r="Q11" i="9"/>
  <c r="AH11" i="9" s="1"/>
  <c r="AH12" i="9" s="1"/>
  <c r="R11" i="9"/>
  <c r="AI11" i="9" s="1"/>
  <c r="P11" i="9"/>
  <c r="AG11" i="9" s="1"/>
  <c r="AG12" i="9" s="1"/>
  <c r="W15" i="9"/>
  <c r="L15" i="9"/>
  <c r="F13" i="9"/>
  <c r="Z13" i="9" s="1"/>
  <c r="Z14" i="9" s="1"/>
  <c r="G13" i="9"/>
  <c r="E13" i="9"/>
  <c r="Y13" i="9" s="1"/>
  <c r="Y14" i="9" s="1"/>
  <c r="F11" i="9"/>
  <c r="Z11" i="9" s="1"/>
  <c r="Z12" i="9" s="1"/>
  <c r="D14" i="9"/>
  <c r="D13" i="9"/>
  <c r="C13" i="9"/>
  <c r="D12" i="9"/>
  <c r="D11" i="9"/>
  <c r="C11" i="9"/>
  <c r="W6" i="9"/>
  <c r="R6" i="9" s="1"/>
  <c r="L6" i="9"/>
  <c r="M6" i="9" s="1"/>
  <c r="AI12" i="9" l="1"/>
  <c r="AJ11" i="9" s="1"/>
  <c r="W11" i="9" s="1"/>
  <c r="AI14" i="9"/>
  <c r="AJ13" i="9" s="1"/>
  <c r="W13" i="9" s="1"/>
  <c r="AA14" i="9"/>
  <c r="AB13" i="9" s="1"/>
  <c r="L13" i="9" s="1"/>
  <c r="Y11" i="9"/>
  <c r="Y12" i="9" s="1"/>
  <c r="AB11" i="9" s="1"/>
  <c r="L11" i="9" s="1"/>
  <c r="K11" i="9"/>
  <c r="K13" i="9"/>
  <c r="V13" i="9"/>
  <c r="V11" i="9"/>
  <c r="U13" i="9"/>
  <c r="U11" i="9"/>
  <c r="J13" i="9"/>
  <c r="J11" i="9"/>
  <c r="U15" i="9"/>
  <c r="J15" i="9"/>
  <c r="K15" i="9"/>
  <c r="G6" i="9"/>
  <c r="L17" i="9" l="1"/>
  <c r="L18" i="9" s="1"/>
  <c r="W17" i="9"/>
  <c r="W18" i="9" s="1"/>
  <c r="V17" i="9"/>
  <c r="K17" i="9"/>
  <c r="S14" i="9" l="1"/>
  <c r="H17" i="9"/>
  <c r="V18" i="9"/>
  <c r="V19" i="9"/>
  <c r="K19" i="9"/>
  <c r="K18" i="9"/>
  <c r="H14" i="9"/>
  <c r="S17" i="9"/>
  <c r="S12" i="9"/>
  <c r="H12" i="9" l="1"/>
  <c r="J17" i="9"/>
  <c r="U17" i="9"/>
</calcChain>
</file>

<file path=xl/sharedStrings.xml><?xml version="1.0" encoding="utf-8"?>
<sst xmlns="http://schemas.openxmlformats.org/spreadsheetml/2006/main" count="166" uniqueCount="126">
  <si>
    <t>Simple</t>
  </si>
  <si>
    <t>Nom Prénom</t>
  </si>
  <si>
    <t>Moy</t>
  </si>
  <si>
    <t>P.m</t>
  </si>
  <si>
    <t>P.set</t>
  </si>
  <si>
    <t>Double</t>
  </si>
  <si>
    <t>T.pts</t>
  </si>
  <si>
    <t>RESULTATS EQUIPE 1</t>
  </si>
  <si>
    <t>RESULTATS EQUIPE 2</t>
  </si>
  <si>
    <t>Le championnat se décompte de la manière suivante</t>
  </si>
  <si>
    <t xml:space="preserve">Points de rencontre: gagnant 3 pts perdant 1 pts forfait 0 pts </t>
  </si>
  <si>
    <t>Points de matchs: gagnant 3 pts perdant 1 pts forfait 0 pts</t>
  </si>
  <si>
    <t>Le vainqueur du championnat est celui qui aura le plus de points de rencontre,</t>
  </si>
  <si>
    <t>Les résultats et le classement est à suivre sur le site du CD57</t>
  </si>
  <si>
    <t>Les résultats doivent être envoyer dans les 48 H par mail à:</t>
  </si>
  <si>
    <t>Le club recevant peut être sanctionner de la perte de points en cas</t>
  </si>
  <si>
    <t>CD57</t>
  </si>
  <si>
    <t>LLB</t>
  </si>
  <si>
    <t xml:space="preserve">Obligation des clubs recevant </t>
  </si>
  <si>
    <t>FBB</t>
  </si>
  <si>
    <t>CLUB RECEVANT:</t>
  </si>
  <si>
    <t>N°LICENCE</t>
  </si>
  <si>
    <t>NOM</t>
  </si>
  <si>
    <t>PRENOM</t>
  </si>
  <si>
    <t>JOUEUR</t>
  </si>
  <si>
    <t xml:space="preserve">                                                  FEDERATION FRANCAISE</t>
  </si>
  <si>
    <t>FEUILLE DE TRANSMISSION DES RESULTATS</t>
  </si>
  <si>
    <t xml:space="preserve">         LIGUE LORRAINE</t>
  </si>
  <si>
    <r>
      <t xml:space="preserve">         </t>
    </r>
    <r>
      <rPr>
        <b/>
        <sz val="10"/>
        <rFont val="Arial"/>
        <family val="2"/>
      </rPr>
      <t xml:space="preserve">     DE BILLARD</t>
    </r>
  </si>
  <si>
    <t xml:space="preserve">CHAMPIONNAT de MOSELLE par Equipes  5 QUILLES      </t>
  </si>
  <si>
    <t>Date :</t>
  </si>
  <si>
    <t>1-CLUB RECEVANT :</t>
  </si>
  <si>
    <t>2 - CLUB VISITEUR :</t>
  </si>
  <si>
    <t>Thionville</t>
  </si>
  <si>
    <t>CLUB VISITEUR:</t>
  </si>
  <si>
    <t>SET 1</t>
  </si>
  <si>
    <t>SET 2</t>
  </si>
  <si>
    <t>SET 3</t>
  </si>
  <si>
    <t>Licence</t>
  </si>
  <si>
    <t>SET</t>
  </si>
  <si>
    <t xml:space="preserve">NOM </t>
  </si>
  <si>
    <t>pts J1:</t>
  </si>
  <si>
    <t>pts J2:</t>
  </si>
  <si>
    <t>Inscription des équipes et saisie des scores</t>
  </si>
  <si>
    <t xml:space="preserve">Une copie de la feuille de transmission doit être remise au club visiteur </t>
  </si>
  <si>
    <t xml:space="preserve">et gardé par le club qui reçoit </t>
  </si>
  <si>
    <t>Une copie de la feuille de transmission doit être signer par les deux clubs</t>
  </si>
  <si>
    <t>équipe 1            POINTS DE RENCONTRE         équipe 2</t>
  </si>
  <si>
    <t xml:space="preserve"> DE BILLARD</t>
  </si>
  <si>
    <t>Date:</t>
  </si>
  <si>
    <t>Algrange</t>
  </si>
  <si>
    <t xml:space="preserve">Ban Saint Martin </t>
  </si>
  <si>
    <t>Hagondange</t>
  </si>
  <si>
    <t>Knutange</t>
  </si>
  <si>
    <t>Metz</t>
  </si>
  <si>
    <t>Moyeuvre</t>
  </si>
  <si>
    <t>Audun</t>
  </si>
  <si>
    <t>Sarreguemines</t>
  </si>
  <si>
    <t>Saint Avold</t>
  </si>
  <si>
    <t>Gandrange</t>
  </si>
  <si>
    <t>Florange</t>
  </si>
  <si>
    <t>Magny</t>
  </si>
  <si>
    <t>Courcelles/Nied</t>
  </si>
  <si>
    <t>Algrange 2</t>
  </si>
  <si>
    <t>Ban Saint Martin 2</t>
  </si>
  <si>
    <t>Ban Saint Martin 3</t>
  </si>
  <si>
    <t>Algrange 3</t>
  </si>
  <si>
    <t>Hagondange 2</t>
  </si>
  <si>
    <t>Hagondange 3</t>
  </si>
  <si>
    <t>Knutange 2</t>
  </si>
  <si>
    <t>Knutange 3</t>
  </si>
  <si>
    <t>Metz 2</t>
  </si>
  <si>
    <t>Metz 3</t>
  </si>
  <si>
    <t>Moyeuvre 2</t>
  </si>
  <si>
    <t>Moyeuvre 3</t>
  </si>
  <si>
    <t>Thionville 2</t>
  </si>
  <si>
    <t>Thionville 3</t>
  </si>
  <si>
    <t>Audun 2</t>
  </si>
  <si>
    <t>Audun 3</t>
  </si>
  <si>
    <t>Sarreguemines 2</t>
  </si>
  <si>
    <t>Sarreguemines 3</t>
  </si>
  <si>
    <t>Saint Avold 2</t>
  </si>
  <si>
    <t>Saint Avold 3</t>
  </si>
  <si>
    <t>Gandrange 2</t>
  </si>
  <si>
    <t>Gandrange 3</t>
  </si>
  <si>
    <t>Florange 2</t>
  </si>
  <si>
    <t>Florange 3</t>
  </si>
  <si>
    <t>Magny 2</t>
  </si>
  <si>
    <t>Magny 3</t>
  </si>
  <si>
    <t>Courcelles/Nied 2</t>
  </si>
  <si>
    <t>Courcelles/Nied 3</t>
  </si>
  <si>
    <t>Consignes d'utilisation:</t>
  </si>
  <si>
    <t>Nom et signature</t>
  </si>
  <si>
    <t>Feuille de Match</t>
  </si>
  <si>
    <t>Inscription des équipes et des licences et saisie des scores,</t>
  </si>
  <si>
    <r>
      <t xml:space="preserve">         sur les zones :</t>
    </r>
    <r>
      <rPr>
        <b/>
        <sz val="11"/>
        <rFont val="Calibri"/>
        <family val="2"/>
      </rPr>
      <t>Club recevant et club visiteur</t>
    </r>
    <r>
      <rPr>
        <sz val="11"/>
        <rFont val="Calibri"/>
        <family val="2"/>
      </rPr>
      <t xml:space="preserve"> : en cliquant sur la cellule ou sera notée la réponse un triangle sur le côté droit s'affiche ; il suffit de cliquer dessus et la liste des catégories et des club apparaît ; il suffit alors de sélectionner ce qui correspond.</t>
    </r>
  </si>
  <si>
    <t>Ordre des match</t>
  </si>
  <si>
    <t>CD57        moyenne         5 quilles</t>
  </si>
  <si>
    <t>Le 1 ER simple pour les joueurs avec la moyenne la plus élevé.</t>
  </si>
  <si>
    <t>Lien sur les moyennes des joueurs.</t>
  </si>
  <si>
    <t>leur équipe est responsable de la place qu'ils occupent pour la rencontre.</t>
  </si>
  <si>
    <t>Lien sur les sites , décompte du championnat , obligation clubs et ordre des matchs</t>
  </si>
  <si>
    <t>Feuille de transmission</t>
  </si>
  <si>
    <t>Toutes les cases jaunes doivent êtres obligatoirement remplies.</t>
  </si>
  <si>
    <t xml:space="preserve">           -  l'utilisation de ces feuilles ne concerne que le 5 quilles par équipe.</t>
  </si>
  <si>
    <t>Observation:</t>
  </si>
  <si>
    <t>Obligatoirement envoyé dans les 48 heures.</t>
  </si>
  <si>
    <t>Doit être garder (signées par les deux clubs) par le club recevant.</t>
  </si>
  <si>
    <t>Une copie est due au club visiteur.</t>
  </si>
  <si>
    <t>Chiffre uniquement</t>
  </si>
  <si>
    <t>SCORES simple 1</t>
  </si>
  <si>
    <t>SCORES simple 2</t>
  </si>
  <si>
    <t>SCORES double</t>
  </si>
  <si>
    <t>CD               classement                    5 quilles</t>
  </si>
  <si>
    <t>Règlement</t>
  </si>
  <si>
    <t xml:space="preserve">Le règlement </t>
  </si>
  <si>
    <t>si égalité pts de match, si égalité pts de set, si égalité moyenne générale</t>
  </si>
  <si>
    <t>de non respect de ce règlement.</t>
  </si>
  <si>
    <t>Les joueurs non classé en début de championnat le seront après 3 match ,</t>
  </si>
  <si>
    <t>francois.dileo@sfr.fr  (  tél  06-35-90-59-28 )</t>
  </si>
  <si>
    <t>THIONVILLE</t>
  </si>
  <si>
    <t xml:space="preserve">Points de sets: gagné en 2 sets: gagnant 6 pts perdant 0 pts </t>
  </si>
  <si>
    <t xml:space="preserve">Points de sets: gagné en 3 sets: gagnant 4 pts  perdant 2 pts </t>
  </si>
  <si>
    <t>Il est à consulté sur le site du CD57</t>
  </si>
  <si>
    <t>2 matchs individuel de 2 sets gagnants de 60 points</t>
  </si>
  <si>
    <t>1 match double 1 set de 150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</si>
</sst>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0000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5" tint="-0.249977111117893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u/>
      <sz val="26"/>
      <color rgb="FF00B0F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36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Arial"/>
      <family val="2"/>
    </font>
    <font>
      <sz val="12"/>
      <color theme="4" tint="-0.499984740745262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28"/>
      <color theme="5" tint="-0.249977111117893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3" fillId="0" borderId="0"/>
  </cellStyleXfs>
  <cellXfs count="192">
    <xf numFmtId="0" fontId="0" fillId="0" borderId="0" xfId="0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5" borderId="0" xfId="0" applyFill="1"/>
    <xf numFmtId="0" fontId="11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vertical="center"/>
    </xf>
    <xf numFmtId="0" fontId="12" fillId="0" borderId="0" xfId="1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165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164" fontId="0" fillId="0" borderId="29" xfId="0" applyNumberForma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64" fontId="0" fillId="0" borderId="17" xfId="0" applyNumberForma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38" xfId="0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164" fontId="0" fillId="0" borderId="12" xfId="0" applyNumberForma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0" borderId="0" xfId="0" applyFill="1"/>
    <xf numFmtId="0" fontId="0" fillId="0" borderId="28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8" borderId="42" xfId="0" applyFont="1" applyFill="1" applyBorder="1" applyAlignment="1">
      <alignment horizontal="center"/>
    </xf>
    <xf numFmtId="0" fontId="0" fillId="8" borderId="4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23" fillId="0" borderId="0" xfId="2" applyAlignment="1">
      <alignment vertical="center"/>
    </xf>
    <xf numFmtId="0" fontId="25" fillId="0" borderId="0" xfId="2" applyFont="1" applyBorder="1" applyAlignment="1">
      <alignment horizontal="left" vertical="center" wrapText="1" indent="1"/>
    </xf>
    <xf numFmtId="0" fontId="0" fillId="0" borderId="0" xfId="0" applyFill="1" applyAlignment="1"/>
    <xf numFmtId="0" fontId="24" fillId="0" borderId="0" xfId="2" applyFont="1" applyBorder="1" applyAlignment="1">
      <alignment horizontal="left" vertical="center" indent="1"/>
    </xf>
    <xf numFmtId="0" fontId="0" fillId="0" borderId="0" xfId="0" applyBorder="1"/>
    <xf numFmtId="0" fontId="27" fillId="0" borderId="0" xfId="2" applyFont="1" applyBorder="1" applyAlignment="1">
      <alignment horizontal="left" vertical="center" indent="1"/>
    </xf>
    <xf numFmtId="0" fontId="0" fillId="0" borderId="0" xfId="0" applyAlignment="1"/>
    <xf numFmtId="0" fontId="27" fillId="9" borderId="0" xfId="2" applyFont="1" applyFill="1" applyBorder="1" applyAlignment="1">
      <alignment horizontal="left" vertical="center" indent="1"/>
    </xf>
    <xf numFmtId="0" fontId="24" fillId="9" borderId="0" xfId="2" applyFont="1" applyFill="1" applyAlignment="1">
      <alignment vertical="center"/>
    </xf>
    <xf numFmtId="0" fontId="23" fillId="9" borderId="0" xfId="2" applyFill="1" applyAlignment="1">
      <alignment vertical="center"/>
    </xf>
    <xf numFmtId="0" fontId="2" fillId="15" borderId="0" xfId="0" applyFont="1" applyFill="1"/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/>
    </xf>
    <xf numFmtId="0" fontId="18" fillId="17" borderId="0" xfId="0" applyFont="1" applyFill="1" applyBorder="1" applyAlignment="1" applyProtection="1">
      <alignment horizontal="center" vertical="center"/>
    </xf>
    <xf numFmtId="0" fontId="0" fillId="17" borderId="0" xfId="0" applyFill="1" applyAlignment="1" applyProtection="1">
      <alignment horizontal="center" vertical="center"/>
    </xf>
    <xf numFmtId="0" fontId="18" fillId="17" borderId="46" xfId="0" applyFont="1" applyFill="1" applyBorder="1" applyAlignment="1" applyProtection="1">
      <alignment horizontal="center" vertical="center"/>
    </xf>
    <xf numFmtId="0" fontId="0" fillId="17" borderId="46" xfId="0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0" fillId="17" borderId="0" xfId="0" applyFill="1" applyBorder="1" applyAlignment="1">
      <alignment horizontal="center" vertical="center"/>
    </xf>
    <xf numFmtId="0" fontId="0" fillId="14" borderId="0" xfId="0" applyFill="1"/>
    <xf numFmtId="0" fontId="2" fillId="17" borderId="1" xfId="0" applyFont="1" applyFill="1" applyBorder="1" applyAlignment="1">
      <alignment horizontal="center" vertical="center"/>
    </xf>
    <xf numFmtId="0" fontId="2" fillId="1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4" fontId="0" fillId="10" borderId="5" xfId="0" applyNumberFormat="1" applyFill="1" applyBorder="1" applyAlignment="1" applyProtection="1">
      <alignment horizontal="center" vertical="center"/>
      <protection locked="0"/>
    </xf>
    <xf numFmtId="0" fontId="0" fillId="10" borderId="5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6" fillId="5" borderId="0" xfId="1" applyFill="1"/>
    <xf numFmtId="0" fontId="2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15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25" fillId="0" borderId="0" xfId="2" applyFont="1" applyBorder="1" applyAlignment="1">
      <alignment horizontal="left" vertical="center" wrapText="1" indent="1"/>
    </xf>
    <xf numFmtId="0" fontId="0" fillId="1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28" fillId="11" borderId="25" xfId="1" applyFont="1" applyFill="1" applyBorder="1" applyAlignment="1">
      <alignment horizontal="center" vertical="center" wrapText="1" shrinkToFit="1"/>
    </xf>
    <xf numFmtId="0" fontId="28" fillId="11" borderId="27" xfId="1" applyFont="1" applyFill="1" applyBorder="1" applyAlignment="1">
      <alignment horizontal="center" vertical="center" wrapText="1" shrinkToFit="1"/>
    </xf>
    <xf numFmtId="0" fontId="28" fillId="11" borderId="18" xfId="1" applyFont="1" applyFill="1" applyBorder="1" applyAlignment="1">
      <alignment horizontal="center" vertical="center" wrapText="1" shrinkToFit="1"/>
    </xf>
    <xf numFmtId="0" fontId="0" fillId="0" borderId="0" xfId="0" applyAlignment="1"/>
    <xf numFmtId="0" fontId="8" fillId="2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14" borderId="25" xfId="1" applyFill="1" applyBorder="1" applyAlignment="1">
      <alignment horizontal="center" vertical="center" wrapText="1"/>
    </xf>
    <xf numFmtId="0" fontId="6" fillId="14" borderId="27" xfId="1" applyFill="1" applyBorder="1" applyAlignment="1">
      <alignment horizontal="center" vertical="center" wrapText="1"/>
    </xf>
    <xf numFmtId="0" fontId="6" fillId="14" borderId="18" xfId="1" applyFill="1" applyBorder="1" applyAlignment="1">
      <alignment horizontal="center"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11" borderId="0" xfId="0" applyFill="1" applyAlignment="1">
      <alignment horizontal="center"/>
    </xf>
    <xf numFmtId="0" fontId="0" fillId="17" borderId="14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29" fillId="16" borderId="0" xfId="0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 applyProtection="1">
      <alignment horizontal="center" vertical="center"/>
    </xf>
    <xf numFmtId="0" fontId="18" fillId="2" borderId="24" xfId="0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textRotation="90"/>
      <protection locked="0"/>
    </xf>
    <xf numFmtId="0" fontId="0" fillId="0" borderId="17" xfId="0" applyBorder="1" applyAlignment="1" applyProtection="1">
      <alignment horizontal="center" vertical="center" textRotation="90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Fill="1" applyBorder="1" applyAlignment="1" applyProtection="1">
      <alignment horizontal="center" vertical="center"/>
    </xf>
    <xf numFmtId="14" fontId="0" fillId="0" borderId="15" xfId="0" applyNumberFormat="1" applyFill="1" applyBorder="1" applyAlignment="1" applyProtection="1">
      <alignment horizontal="center" vertical="center"/>
    </xf>
    <xf numFmtId="14" fontId="0" fillId="0" borderId="16" xfId="0" applyNumberFormat="1" applyFill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</xf>
    <xf numFmtId="164" fontId="0" fillId="0" borderId="28" xfId="0" applyNumberFormat="1" applyFill="1" applyBorder="1" applyAlignment="1" applyProtection="1">
      <alignment horizontal="center" vertical="center"/>
    </xf>
    <xf numFmtId="164" fontId="0" fillId="0" borderId="6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1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_Tableau_Ranking_3_joueurs" xfId="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17</xdr:row>
      <xdr:rowOff>38100</xdr:rowOff>
    </xdr:from>
    <xdr:to>
      <xdr:col>1</xdr:col>
      <xdr:colOff>333375</xdr:colOff>
      <xdr:row>17</xdr:row>
      <xdr:rowOff>247650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571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42</xdr:row>
      <xdr:rowOff>0</xdr:rowOff>
    </xdr:from>
    <xdr:to>
      <xdr:col>2</xdr:col>
      <xdr:colOff>673607</xdr:colOff>
      <xdr:row>43</xdr:row>
      <xdr:rowOff>27432</xdr:rowOff>
    </xdr:to>
    <xdr:sp macro="" textlink="">
      <xdr:nvSpPr>
        <xdr:cNvPr id="2" name="Flèche gauche 1"/>
        <xdr:cNvSpPr/>
      </xdr:nvSpPr>
      <xdr:spPr>
        <a:xfrm>
          <a:off x="1695449" y="8191500"/>
          <a:ext cx="549783" cy="2179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285750</xdr:colOff>
      <xdr:row>2</xdr:row>
      <xdr:rowOff>180975</xdr:rowOff>
    </xdr:from>
    <xdr:to>
      <xdr:col>5</xdr:col>
      <xdr:colOff>454533</xdr:colOff>
      <xdr:row>4</xdr:row>
      <xdr:rowOff>56007</xdr:rowOff>
    </xdr:to>
    <xdr:sp macro="" textlink="">
      <xdr:nvSpPr>
        <xdr:cNvPr id="3" name="Flèche gauche 2"/>
        <xdr:cNvSpPr/>
      </xdr:nvSpPr>
      <xdr:spPr>
        <a:xfrm>
          <a:off x="2619375" y="561975"/>
          <a:ext cx="1692783" cy="2560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66674</xdr:colOff>
      <xdr:row>19</xdr:row>
      <xdr:rowOff>19050</xdr:rowOff>
    </xdr:from>
    <xdr:to>
      <xdr:col>2</xdr:col>
      <xdr:colOff>654557</xdr:colOff>
      <xdr:row>20</xdr:row>
      <xdr:rowOff>27432</xdr:rowOff>
    </xdr:to>
    <xdr:sp macro="" textlink="">
      <xdr:nvSpPr>
        <xdr:cNvPr id="4" name="Flèche gauche 3"/>
        <xdr:cNvSpPr/>
      </xdr:nvSpPr>
      <xdr:spPr>
        <a:xfrm>
          <a:off x="1638299" y="3638550"/>
          <a:ext cx="587883" cy="198882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0</xdr:row>
      <xdr:rowOff>228600</xdr:rowOff>
    </xdr:from>
    <xdr:to>
      <xdr:col>20</xdr:col>
      <xdr:colOff>142875</xdr:colOff>
      <xdr:row>5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228600"/>
          <a:ext cx="838200" cy="838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ino\Desktop\Bilard%20en%20cours\TestTransmission%20&#233;quipes%205Q%202014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sultats"/>
      <sheetName val="Classification"/>
      <sheetName val="DonnéTriClassif"/>
      <sheetName val="TriOrdre"/>
      <sheetName val="ClubCompétition"/>
      <sheetName val="Dates"/>
      <sheetName val="TestTransmission équipes 5Q 20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://www.ffbsportif.com/3bandes/ranking/ranking.php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ligue-lorraine-de-billard.fr/" TargetMode="External"/><Relationship Id="rId1" Type="http://schemas.openxmlformats.org/officeDocument/2006/relationships/hyperlink" Target="http://billardcd57.sportsregions.fr/" TargetMode="External"/><Relationship Id="rId6" Type="http://schemas.openxmlformats.org/officeDocument/2006/relationships/hyperlink" Target="mailto:francois.dileo@sfr.fr%20%20(%20%20t&#233;l%20%2006-35-90-59-28%20)" TargetMode="External"/><Relationship Id="rId5" Type="http://schemas.openxmlformats.org/officeDocument/2006/relationships/hyperlink" Target="https://docs.google.com/spreadsheets/d/1XguUUmBPbKUSvkq622hJ_pcZ40X-CE0fCIRjufdfCmE/edit" TargetMode="External"/><Relationship Id="rId4" Type="http://schemas.openxmlformats.org/officeDocument/2006/relationships/hyperlink" Target="https://docs.google.com/spreadsheets/d/1ZCTW5OrDOkl_VIxgDrQnHEuhdd0DUtKpa1mZc8LF-8s/ed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B050"/>
  </sheetPr>
  <dimension ref="A2:M25"/>
  <sheetViews>
    <sheetView showGridLines="0" workbookViewId="0">
      <selection activeCell="D33" sqref="D33"/>
    </sheetView>
  </sheetViews>
  <sheetFormatPr baseColWidth="10" defaultRowHeight="15" x14ac:dyDescent="0.25"/>
  <sheetData>
    <row r="2" spans="1:13" x14ac:dyDescent="0.25">
      <c r="B2" s="139" t="s">
        <v>91</v>
      </c>
      <c r="C2" s="139"/>
    </row>
    <row r="5" spans="1:13" x14ac:dyDescent="0.25">
      <c r="B5" s="94" t="s">
        <v>104</v>
      </c>
      <c r="C5" s="94"/>
      <c r="D5" s="94"/>
      <c r="E5" s="94"/>
      <c r="F5" s="94"/>
      <c r="G5" s="94"/>
    </row>
    <row r="9" spans="1:13" x14ac:dyDescent="0.25">
      <c r="B9" s="142" t="s">
        <v>114</v>
      </c>
      <c r="C9" s="142"/>
    </row>
    <row r="11" spans="1:13" x14ac:dyDescent="0.25">
      <c r="B11" t="s">
        <v>101</v>
      </c>
    </row>
    <row r="14" spans="1:13" x14ac:dyDescent="0.25">
      <c r="B14" s="141" t="s">
        <v>93</v>
      </c>
      <c r="C14" s="141"/>
    </row>
    <row r="15" spans="1:13" x14ac:dyDescent="0.25">
      <c r="A15" s="98"/>
      <c r="B15" s="97"/>
      <c r="C15" s="93"/>
      <c r="D15" s="93"/>
      <c r="E15" s="93"/>
      <c r="F15" s="93"/>
      <c r="G15" s="94"/>
      <c r="H15" s="94"/>
      <c r="I15" s="94"/>
      <c r="J15" s="94"/>
      <c r="K15" s="94"/>
      <c r="L15" s="94"/>
      <c r="M15" s="94"/>
    </row>
    <row r="16" spans="1:13" x14ac:dyDescent="0.25">
      <c r="A16" s="98"/>
      <c r="B16" s="99" t="s">
        <v>94</v>
      </c>
      <c r="C16" s="93"/>
      <c r="D16" s="93"/>
      <c r="E16" s="93"/>
      <c r="F16" s="93"/>
      <c r="G16" s="94"/>
      <c r="H16" s="94"/>
      <c r="I16" s="94"/>
      <c r="J16" s="94"/>
      <c r="K16" s="94"/>
      <c r="L16" s="94"/>
      <c r="M16" s="94"/>
    </row>
    <row r="17" spans="1:13" x14ac:dyDescent="0.25">
      <c r="A17" s="98"/>
      <c r="B17" s="101" t="s">
        <v>103</v>
      </c>
      <c r="C17" s="102"/>
      <c r="D17" s="102"/>
      <c r="E17" s="102"/>
      <c r="F17" s="102"/>
      <c r="G17" s="103"/>
      <c r="H17" s="94"/>
      <c r="I17" s="94"/>
      <c r="J17" s="94"/>
      <c r="K17" s="94"/>
      <c r="L17" s="94"/>
      <c r="M17" s="94"/>
    </row>
    <row r="18" spans="1:13" ht="42.75" customHeight="1" x14ac:dyDescent="0.25">
      <c r="A18" s="98"/>
      <c r="B18" s="140" t="s">
        <v>95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ht="18" customHeight="1" x14ac:dyDescent="0.25">
      <c r="A19" s="98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</row>
    <row r="20" spans="1:13" ht="14.25" customHeight="1" x14ac:dyDescent="0.25">
      <c r="A20" s="98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x14ac:dyDescent="0.25">
      <c r="B21" s="138" t="s">
        <v>102</v>
      </c>
      <c r="C21" s="138"/>
    </row>
    <row r="23" spans="1:13" x14ac:dyDescent="0.25">
      <c r="B23" t="s">
        <v>106</v>
      </c>
    </row>
    <row r="24" spans="1:13" x14ac:dyDescent="0.25">
      <c r="B24" t="s">
        <v>107</v>
      </c>
    </row>
    <row r="25" spans="1:13" x14ac:dyDescent="0.25">
      <c r="B25" t="s">
        <v>108</v>
      </c>
    </row>
  </sheetData>
  <sheetProtection algorithmName="SHA-512" hashValue="QzKkMXrr1EiQF4OOliENgCNvt4yEKhAKbFkJbx1L5BR3Fo1a9wwi/usebMWk48LFncBHrptYq1tdfhLaJ1RlXg==" saltValue="Yb6twjEfSMhfDe7G/kDDDw==" spinCount="100000" sheet="1" objects="1" scenarios="1" formatCells="0" formatColumns="0" formatRows="0"/>
  <mergeCells count="6">
    <mergeCell ref="B21:C21"/>
    <mergeCell ref="B2:C2"/>
    <mergeCell ref="B18:M18"/>
    <mergeCell ref="B20:M20"/>
    <mergeCell ref="B14:C14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FFC000"/>
  </sheetPr>
  <dimension ref="B2:M43"/>
  <sheetViews>
    <sheetView showGridLines="0" zoomScale="85" zoomScaleNormal="85" workbookViewId="0">
      <selection activeCell="M22" sqref="M22"/>
    </sheetView>
  </sheetViews>
  <sheetFormatPr baseColWidth="10" defaultRowHeight="15" x14ac:dyDescent="0.25"/>
  <cols>
    <col min="1" max="1" width="10.7109375" customWidth="1"/>
    <col min="2" max="2" width="12.85546875" customWidth="1"/>
  </cols>
  <sheetData>
    <row r="2" spans="2:13" x14ac:dyDescent="0.25">
      <c r="B2" s="147" t="s">
        <v>16</v>
      </c>
      <c r="D2" s="150" t="s">
        <v>115</v>
      </c>
      <c r="E2" s="150"/>
      <c r="F2" s="150"/>
      <c r="G2" s="150"/>
      <c r="H2" s="150"/>
      <c r="I2" s="150"/>
      <c r="J2" s="150"/>
      <c r="K2" s="150"/>
      <c r="L2" s="150"/>
      <c r="M2" s="150"/>
    </row>
    <row r="3" spans="2:13" x14ac:dyDescent="0.25">
      <c r="B3" s="147"/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2:13" x14ac:dyDescent="0.25">
      <c r="B4" s="147"/>
      <c r="D4" s="100"/>
      <c r="E4" s="100"/>
      <c r="F4" s="100"/>
      <c r="G4" s="156" t="s">
        <v>123</v>
      </c>
      <c r="H4" s="156"/>
      <c r="I4" s="156"/>
      <c r="J4" s="156"/>
      <c r="K4" s="100"/>
      <c r="L4" s="100"/>
      <c r="M4" s="100"/>
    </row>
    <row r="5" spans="2:13" x14ac:dyDescent="0.25"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13" x14ac:dyDescent="0.25">
      <c r="B6" s="148" t="s">
        <v>17</v>
      </c>
      <c r="D6" s="150" t="s">
        <v>124</v>
      </c>
      <c r="E6" s="150"/>
      <c r="F6" s="150"/>
      <c r="G6" s="150"/>
      <c r="H6" s="150"/>
      <c r="I6" s="150"/>
      <c r="J6" s="150"/>
      <c r="K6" s="150"/>
      <c r="L6" s="150"/>
      <c r="M6" s="150"/>
    </row>
    <row r="7" spans="2:13" x14ac:dyDescent="0.25">
      <c r="B7" s="148"/>
      <c r="D7" s="150" t="s">
        <v>125</v>
      </c>
      <c r="E7" s="150"/>
      <c r="F7" s="150"/>
      <c r="G7" s="150"/>
      <c r="H7" s="150"/>
      <c r="I7" s="150"/>
      <c r="J7" s="150"/>
      <c r="K7" s="150"/>
      <c r="L7" s="150"/>
      <c r="M7" s="150"/>
    </row>
    <row r="8" spans="2:13" x14ac:dyDescent="0.25">
      <c r="B8" s="148"/>
    </row>
    <row r="9" spans="2:13" x14ac:dyDescent="0.25">
      <c r="D9" s="155" t="s">
        <v>9</v>
      </c>
      <c r="E9" s="155"/>
      <c r="F9" s="155"/>
      <c r="G9" s="155"/>
      <c r="H9" s="155"/>
      <c r="I9" s="155"/>
      <c r="J9" s="155"/>
      <c r="K9" s="155"/>
      <c r="L9" s="155"/>
      <c r="M9" s="155"/>
    </row>
    <row r="10" spans="2:13" x14ac:dyDescent="0.25">
      <c r="B10" s="149" t="s">
        <v>19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x14ac:dyDescent="0.25">
      <c r="B11" s="149"/>
      <c r="D11" s="154" t="s">
        <v>10</v>
      </c>
      <c r="E11" s="154"/>
      <c r="F11" s="154"/>
      <c r="G11" s="154"/>
      <c r="H11" s="154"/>
      <c r="I11" s="154"/>
      <c r="J11" s="154"/>
      <c r="K11" s="154"/>
      <c r="L11" s="154"/>
      <c r="M11" s="154"/>
    </row>
    <row r="12" spans="2:13" x14ac:dyDescent="0.25">
      <c r="B12" s="149"/>
      <c r="D12" s="154" t="s">
        <v>11</v>
      </c>
      <c r="E12" s="154"/>
      <c r="F12" s="154"/>
      <c r="G12" s="154"/>
      <c r="H12" s="154"/>
      <c r="I12" s="154"/>
      <c r="J12" s="154"/>
      <c r="K12" s="154"/>
      <c r="L12" s="154"/>
      <c r="M12" s="154"/>
    </row>
    <row r="13" spans="2:13" x14ac:dyDescent="0.25">
      <c r="D13" s="154" t="s">
        <v>121</v>
      </c>
      <c r="E13" s="154"/>
      <c r="F13" s="154"/>
      <c r="G13" s="154"/>
      <c r="H13" s="154"/>
      <c r="I13" s="154"/>
      <c r="J13" s="154"/>
      <c r="K13" s="154"/>
      <c r="L13" s="154"/>
      <c r="M13" s="154"/>
    </row>
    <row r="14" spans="2:13" x14ac:dyDescent="0.25">
      <c r="D14" s="154" t="s">
        <v>122</v>
      </c>
      <c r="E14" s="154"/>
      <c r="F14" s="154"/>
      <c r="G14" s="154"/>
      <c r="H14" s="154"/>
      <c r="I14" s="154"/>
      <c r="J14" s="154"/>
      <c r="K14" s="154"/>
      <c r="L14" s="154"/>
      <c r="M14" s="154"/>
    </row>
    <row r="15" spans="2:13" x14ac:dyDescent="0.25">
      <c r="D15" s="154"/>
      <c r="E15" s="154"/>
      <c r="F15" s="154"/>
      <c r="G15" s="154"/>
      <c r="H15" s="154"/>
      <c r="I15" s="154"/>
      <c r="J15" s="154"/>
      <c r="K15" s="154"/>
      <c r="L15" s="154"/>
      <c r="M15" s="154"/>
    </row>
    <row r="16" spans="2:13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x14ac:dyDescent="0.25">
      <c r="D17" s="155" t="s">
        <v>12</v>
      </c>
      <c r="E17" s="155"/>
      <c r="F17" s="155"/>
      <c r="G17" s="155"/>
      <c r="H17" s="155"/>
      <c r="I17" s="155"/>
      <c r="J17" s="155"/>
      <c r="K17" s="155"/>
      <c r="L17" s="155"/>
      <c r="M17" s="155"/>
    </row>
    <row r="18" spans="2:13" x14ac:dyDescent="0.25">
      <c r="D18" s="154" t="s">
        <v>116</v>
      </c>
      <c r="E18" s="154"/>
      <c r="F18" s="154"/>
      <c r="G18" s="154"/>
      <c r="H18" s="154"/>
      <c r="I18" s="154"/>
      <c r="J18" s="154"/>
      <c r="K18" s="154"/>
      <c r="L18" s="154"/>
      <c r="M18" s="154"/>
    </row>
    <row r="19" spans="2:13" x14ac:dyDescent="0.25">
      <c r="B19" s="151" t="s">
        <v>113</v>
      </c>
    </row>
    <row r="20" spans="2:13" x14ac:dyDescent="0.25">
      <c r="B20" s="152"/>
      <c r="D20" s="114" t="s">
        <v>13</v>
      </c>
      <c r="E20" s="114"/>
      <c r="F20" s="114"/>
      <c r="G20" s="114"/>
      <c r="H20" s="114"/>
    </row>
    <row r="21" spans="2:13" x14ac:dyDescent="0.25">
      <c r="B21" s="153"/>
    </row>
    <row r="23" spans="2:13" x14ac:dyDescent="0.25">
      <c r="E23" s="142" t="s">
        <v>18</v>
      </c>
      <c r="F23" s="142"/>
      <c r="G23" s="142"/>
      <c r="H23" s="96"/>
      <c r="I23" s="96"/>
    </row>
    <row r="25" spans="2:13" x14ac:dyDescent="0.25">
      <c r="D25" s="3" t="s">
        <v>14</v>
      </c>
      <c r="E25" s="3"/>
      <c r="F25" s="3"/>
      <c r="G25" s="3"/>
      <c r="H25" s="3"/>
      <c r="I25" s="3"/>
    </row>
    <row r="26" spans="2:13" x14ac:dyDescent="0.25">
      <c r="D26" s="135" t="s">
        <v>119</v>
      </c>
      <c r="E26" s="3"/>
      <c r="F26" s="3"/>
      <c r="G26" s="3"/>
      <c r="H26" s="3"/>
      <c r="I26" s="3"/>
    </row>
    <row r="28" spans="2:13" x14ac:dyDescent="0.25">
      <c r="D28" s="3" t="s">
        <v>46</v>
      </c>
      <c r="E28" s="82"/>
      <c r="F28" s="82"/>
      <c r="G28" s="82"/>
      <c r="H28" s="82"/>
      <c r="I28" s="82"/>
    </row>
    <row r="29" spans="2:13" x14ac:dyDescent="0.25">
      <c r="D29" s="3" t="s">
        <v>45</v>
      </c>
      <c r="E29" s="82"/>
      <c r="F29" s="82"/>
      <c r="G29" s="82"/>
      <c r="H29" s="82"/>
      <c r="I29" s="82"/>
    </row>
    <row r="30" spans="2:13" x14ac:dyDescent="0.25">
      <c r="D30" s="83"/>
      <c r="E30" s="83"/>
      <c r="F30" s="83"/>
      <c r="G30" s="83"/>
      <c r="H30" s="83"/>
      <c r="I30" s="83"/>
    </row>
    <row r="31" spans="2:13" x14ac:dyDescent="0.25">
      <c r="D31" s="3" t="s">
        <v>44</v>
      </c>
      <c r="E31" s="3"/>
      <c r="F31" s="3"/>
      <c r="G31" s="3"/>
      <c r="H31" s="3"/>
      <c r="I31" s="3"/>
    </row>
    <row r="32" spans="2:13" x14ac:dyDescent="0.25">
      <c r="D32" s="83"/>
      <c r="E32" s="83"/>
      <c r="F32" s="83"/>
      <c r="G32" s="83"/>
      <c r="H32" s="83"/>
      <c r="I32" s="83"/>
    </row>
    <row r="33" spans="2:9" x14ac:dyDescent="0.25">
      <c r="D33" s="83"/>
      <c r="E33" s="83"/>
      <c r="F33" s="83"/>
      <c r="G33" s="83"/>
      <c r="H33" s="83"/>
      <c r="I33" s="83"/>
    </row>
    <row r="34" spans="2:9" x14ac:dyDescent="0.25">
      <c r="D34" s="83"/>
      <c r="E34" s="83"/>
      <c r="F34" s="83"/>
      <c r="G34" s="83"/>
      <c r="H34" s="83"/>
      <c r="I34" s="83"/>
    </row>
    <row r="35" spans="2:9" x14ac:dyDescent="0.25">
      <c r="D35" s="104" t="s">
        <v>15</v>
      </c>
      <c r="E35" s="104"/>
      <c r="F35" s="104"/>
      <c r="G35" s="104"/>
      <c r="H35" s="104"/>
      <c r="I35" s="104"/>
    </row>
    <row r="36" spans="2:9" x14ac:dyDescent="0.25">
      <c r="D36" s="104" t="s">
        <v>117</v>
      </c>
      <c r="E36" s="104"/>
      <c r="F36" s="104"/>
      <c r="G36" s="104"/>
      <c r="H36" s="104"/>
      <c r="I36" s="104"/>
    </row>
    <row r="38" spans="2:9" x14ac:dyDescent="0.25">
      <c r="F38" t="s">
        <v>96</v>
      </c>
    </row>
    <row r="40" spans="2:9" x14ac:dyDescent="0.25">
      <c r="B40" s="143" t="s">
        <v>97</v>
      </c>
      <c r="D40" s="146" t="s">
        <v>98</v>
      </c>
      <c r="E40" s="146"/>
      <c r="F40" s="146"/>
      <c r="G40" s="146"/>
      <c r="H40" s="146"/>
      <c r="I40" s="146"/>
    </row>
    <row r="41" spans="2:9" x14ac:dyDescent="0.25">
      <c r="B41" s="144"/>
      <c r="D41" s="146" t="s">
        <v>118</v>
      </c>
      <c r="E41" s="146"/>
      <c r="F41" s="146"/>
      <c r="G41" s="146"/>
      <c r="H41" s="146"/>
      <c r="I41" s="146"/>
    </row>
    <row r="42" spans="2:9" x14ac:dyDescent="0.25">
      <c r="B42" s="145"/>
      <c r="D42" s="146" t="s">
        <v>100</v>
      </c>
      <c r="E42" s="146"/>
      <c r="F42" s="146"/>
      <c r="G42" s="146"/>
      <c r="H42" s="146"/>
      <c r="I42" s="146"/>
    </row>
    <row r="43" spans="2:9" x14ac:dyDescent="0.25">
      <c r="D43" s="156" t="s">
        <v>99</v>
      </c>
      <c r="E43" s="156"/>
      <c r="F43" s="156"/>
      <c r="G43" s="100"/>
      <c r="H43" s="100"/>
      <c r="I43" s="100"/>
    </row>
  </sheetData>
  <sheetProtection algorithmName="SHA-512" hashValue="K58cJIplzLJujPRGuG9g46FqHVFigcf2r+vgQCQ15Nc+8Q/xKaZcN59X65DV7y4mJAi7wbsh9pCy+qlazrQzMg==" saltValue="iLlXWeLGKLlwTce5BReRfA==" spinCount="100000" sheet="1" objects="1" scenarios="1" formatCells="0"/>
  <mergeCells count="24">
    <mergeCell ref="D43:F43"/>
    <mergeCell ref="G4:J4"/>
    <mergeCell ref="D18:M18"/>
    <mergeCell ref="D9:M9"/>
    <mergeCell ref="D11:M11"/>
    <mergeCell ref="D6:M6"/>
    <mergeCell ref="D7:M7"/>
    <mergeCell ref="E23:G23"/>
    <mergeCell ref="B40:B42"/>
    <mergeCell ref="D40:I40"/>
    <mergeCell ref="D41:I41"/>
    <mergeCell ref="D42:I42"/>
    <mergeCell ref="B2:B4"/>
    <mergeCell ref="B6:B8"/>
    <mergeCell ref="B10:B12"/>
    <mergeCell ref="D5:M5"/>
    <mergeCell ref="B19:B21"/>
    <mergeCell ref="D12:M12"/>
    <mergeCell ref="D13:M13"/>
    <mergeCell ref="D14:M14"/>
    <mergeCell ref="D15:M15"/>
    <mergeCell ref="D2:M2"/>
    <mergeCell ref="D3:M3"/>
    <mergeCell ref="D17:M17"/>
  </mergeCells>
  <hyperlinks>
    <hyperlink ref="B2:B4" r:id="rId1" display="CD57"/>
    <hyperlink ref="B6:B8" r:id="rId2" display="LLB"/>
    <hyperlink ref="B10:B12" r:id="rId3" display="FBB"/>
    <hyperlink ref="B40:B42" r:id="rId4" location="gid=767371243" display="CD57        moyenne         5 quilles"/>
    <hyperlink ref="B19:B21" r:id="rId5" location="gid=1914381572" display="CD               classement                    5 quilles"/>
    <hyperlink ref="D26" r:id="rId6"/>
  </hyperlinks>
  <pageMargins left="0.7" right="0.7" top="0.75" bottom="0.75" header="0.3" footer="0.3"/>
  <pageSetup paperSize="9" orientation="portrait" horizontalDpi="0" verticalDpi="0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00B0F0"/>
  </sheetPr>
  <dimension ref="A1:U21"/>
  <sheetViews>
    <sheetView showGridLines="0" tabSelected="1" workbookViewId="0">
      <selection activeCell="C5" sqref="C5"/>
    </sheetView>
  </sheetViews>
  <sheetFormatPr baseColWidth="10" defaultRowHeight="24" customHeight="1" x14ac:dyDescent="0.25"/>
  <cols>
    <col min="1" max="1" width="11.42578125" style="5"/>
    <col min="2" max="2" width="15.85546875" style="5" customWidth="1"/>
    <col min="3" max="4" width="21.42578125" style="5" customWidth="1"/>
    <col min="5" max="9" width="5.7109375" style="5" customWidth="1"/>
    <col min="10" max="11" width="11.42578125" style="5"/>
    <col min="12" max="12" width="14" style="5" customWidth="1"/>
    <col min="13" max="14" width="21.42578125" style="5" customWidth="1"/>
    <col min="15" max="19" width="5.7109375" style="5" customWidth="1"/>
    <col min="20" max="16384" width="11.42578125" style="5"/>
  </cols>
  <sheetData>
    <row r="1" spans="1:21" ht="24" customHeight="1" x14ac:dyDescent="0.25">
      <c r="A1" s="115">
        <f>IF(C5="",1,0)</f>
        <v>1</v>
      </c>
      <c r="B1" s="116">
        <f>IF(C7="",1,0)</f>
        <v>1</v>
      </c>
      <c r="C1" s="116">
        <f>IF(B10="",1,0)</f>
        <v>1</v>
      </c>
      <c r="D1" s="116">
        <f>IF(C10="",1,0)</f>
        <v>1</v>
      </c>
      <c r="E1" s="116">
        <f>IF(D10="",1,0)</f>
        <v>1</v>
      </c>
      <c r="F1" s="116">
        <f>IF(B14="",1,0)</f>
        <v>1</v>
      </c>
      <c r="G1" s="116">
        <f>IF(C14="",1,0)</f>
        <v>1</v>
      </c>
      <c r="H1" s="116">
        <f>IF(D14="",1,0)</f>
        <v>1</v>
      </c>
      <c r="I1" s="116">
        <f>IF(M7="",1,0)</f>
        <v>1</v>
      </c>
      <c r="J1" s="116">
        <f>IF(L10="",1,0)</f>
        <v>1</v>
      </c>
      <c r="K1" s="116">
        <f>IF(M10="",1,0)</f>
        <v>1</v>
      </c>
      <c r="L1" s="116">
        <f>IF(N10="",1,0)</f>
        <v>1</v>
      </c>
      <c r="M1" s="116">
        <f>IF(L14="",1,0)</f>
        <v>1</v>
      </c>
      <c r="N1" s="116">
        <f>IF(M14="",1,0)</f>
        <v>1</v>
      </c>
      <c r="O1" s="116">
        <f>IF(N14="",1,0)</f>
        <v>1</v>
      </c>
      <c r="P1" s="116">
        <f>SUM(A1:O1)</f>
        <v>15</v>
      </c>
      <c r="Q1" s="117"/>
      <c r="R1" s="117"/>
      <c r="S1" s="117"/>
      <c r="T1" s="118"/>
    </row>
    <row r="2" spans="1:21" ht="6" customHeight="1" x14ac:dyDescent="0.2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</row>
    <row r="3" spans="1:21" ht="44.25" customHeight="1" x14ac:dyDescent="0.25">
      <c r="A3" s="119"/>
      <c r="B3" s="120"/>
      <c r="C3" s="120"/>
      <c r="D3" s="159" t="s">
        <v>43</v>
      </c>
      <c r="E3" s="159"/>
      <c r="F3" s="159"/>
      <c r="G3" s="159"/>
      <c r="H3" s="159"/>
      <c r="I3" s="159"/>
      <c r="J3" s="159"/>
      <c r="K3" s="159"/>
      <c r="L3" s="159"/>
      <c r="M3" s="159"/>
      <c r="N3" s="120"/>
      <c r="O3" s="120"/>
      <c r="P3" s="120"/>
      <c r="Q3" s="120"/>
      <c r="R3" s="120"/>
      <c r="S3" s="120"/>
      <c r="T3" s="121"/>
    </row>
    <row r="4" spans="1:21" ht="44.25" customHeight="1" x14ac:dyDescent="0.25">
      <c r="A4" s="119"/>
      <c r="B4" s="120"/>
      <c r="C4" s="120"/>
      <c r="D4" s="92"/>
      <c r="E4" s="92"/>
      <c r="F4" s="92"/>
      <c r="G4" s="92"/>
      <c r="H4" s="92"/>
      <c r="I4" s="92"/>
      <c r="J4" s="122"/>
      <c r="K4" s="123"/>
      <c r="L4" s="92"/>
      <c r="M4" s="92"/>
      <c r="N4" s="120"/>
      <c r="O4" s="120"/>
      <c r="P4" s="120"/>
      <c r="Q4" s="120"/>
      <c r="R4" s="120"/>
      <c r="S4" s="120"/>
      <c r="T4" s="121"/>
    </row>
    <row r="5" spans="1:21" ht="24" customHeight="1" x14ac:dyDescent="0.25">
      <c r="A5" s="119"/>
      <c r="B5" s="120" t="s">
        <v>49</v>
      </c>
      <c r="C5" s="132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1"/>
    </row>
    <row r="6" spans="1:21" ht="24" customHeight="1" x14ac:dyDescent="0.25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</row>
    <row r="7" spans="1:21" ht="24" customHeight="1" x14ac:dyDescent="0.25">
      <c r="A7" s="119"/>
      <c r="B7" s="120" t="s">
        <v>20</v>
      </c>
      <c r="C7" s="133"/>
      <c r="D7" s="120"/>
      <c r="E7" s="120"/>
      <c r="F7" s="120"/>
      <c r="G7" s="120"/>
      <c r="H7" s="120"/>
      <c r="I7" s="120"/>
      <c r="J7" s="120"/>
      <c r="K7" s="120"/>
      <c r="L7" s="120" t="s">
        <v>34</v>
      </c>
      <c r="M7" s="133"/>
      <c r="N7" s="120"/>
      <c r="O7" s="120"/>
      <c r="P7" s="120"/>
      <c r="Q7" s="120"/>
      <c r="R7" s="120"/>
      <c r="S7" s="120"/>
      <c r="T7" s="121"/>
    </row>
    <row r="8" spans="1:21" ht="24" customHeight="1" x14ac:dyDescent="0.25">
      <c r="A8" s="119"/>
      <c r="B8" s="120"/>
      <c r="C8" s="120"/>
      <c r="D8" s="120"/>
      <c r="E8" s="120"/>
      <c r="F8" s="120"/>
      <c r="G8" s="124" t="s">
        <v>110</v>
      </c>
      <c r="H8" s="120"/>
      <c r="I8" s="120"/>
      <c r="J8" s="120"/>
      <c r="K8" s="120"/>
      <c r="L8" s="120"/>
      <c r="M8" s="120"/>
      <c r="N8" s="120"/>
      <c r="O8" s="120"/>
      <c r="P8" s="120"/>
      <c r="Q8" s="124" t="s">
        <v>110</v>
      </c>
      <c r="R8" s="120"/>
      <c r="S8" s="120"/>
      <c r="T8" s="121"/>
    </row>
    <row r="9" spans="1:21" ht="24" customHeight="1" x14ac:dyDescent="0.25">
      <c r="A9" s="119" t="s">
        <v>24</v>
      </c>
      <c r="B9" s="120" t="s">
        <v>21</v>
      </c>
      <c r="C9" s="120" t="s">
        <v>40</v>
      </c>
      <c r="D9" s="120" t="s">
        <v>23</v>
      </c>
      <c r="E9" s="120" t="s">
        <v>35</v>
      </c>
      <c r="F9" s="120" t="s">
        <v>36</v>
      </c>
      <c r="G9" s="120" t="s">
        <v>37</v>
      </c>
      <c r="H9" s="120"/>
      <c r="I9" s="120"/>
      <c r="J9" s="120"/>
      <c r="K9" s="120" t="s">
        <v>24</v>
      </c>
      <c r="L9" s="120" t="s">
        <v>21</v>
      </c>
      <c r="M9" s="120" t="s">
        <v>40</v>
      </c>
      <c r="N9" s="120" t="s">
        <v>23</v>
      </c>
      <c r="O9" s="120" t="s">
        <v>35</v>
      </c>
      <c r="P9" s="120" t="s">
        <v>36</v>
      </c>
      <c r="Q9" s="120" t="s">
        <v>37</v>
      </c>
      <c r="R9" s="120"/>
      <c r="S9" s="120"/>
      <c r="T9" s="121"/>
    </row>
    <row r="10" spans="1:21" ht="24" customHeight="1" x14ac:dyDescent="0.25">
      <c r="A10" s="119">
        <v>1</v>
      </c>
      <c r="B10" s="133"/>
      <c r="C10" s="133"/>
      <c r="D10" s="133"/>
      <c r="E10" s="134"/>
      <c r="F10" s="134"/>
      <c r="G10" s="134"/>
      <c r="H10" s="191"/>
      <c r="I10" s="9"/>
      <c r="J10" s="136">
        <f>SUM(E10:I10)</f>
        <v>0</v>
      </c>
      <c r="K10" s="120">
        <v>1</v>
      </c>
      <c r="L10" s="133"/>
      <c r="M10" s="133"/>
      <c r="N10" s="133"/>
      <c r="O10" s="134"/>
      <c r="P10" s="134"/>
      <c r="Q10" s="183"/>
      <c r="R10" s="191"/>
      <c r="S10" s="9"/>
      <c r="T10" s="125">
        <f>SUM(O10:S10)</f>
        <v>0</v>
      </c>
    </row>
    <row r="11" spans="1:21" ht="32.25" customHeight="1" x14ac:dyDescent="0.25">
      <c r="A11" s="119"/>
      <c r="B11" s="106" t="s">
        <v>109</v>
      </c>
      <c r="C11" s="113"/>
      <c r="D11" s="113"/>
      <c r="E11" s="113"/>
      <c r="F11" s="113"/>
      <c r="G11" s="113"/>
      <c r="H11" s="113"/>
      <c r="I11" s="113"/>
      <c r="J11" s="189"/>
      <c r="K11" s="113"/>
      <c r="L11" s="106" t="s">
        <v>109</v>
      </c>
      <c r="M11" s="113"/>
      <c r="N11" s="113"/>
      <c r="O11" s="113"/>
      <c r="P11" s="113"/>
      <c r="Q11" s="113"/>
      <c r="R11" s="113"/>
      <c r="S11" s="113"/>
      <c r="T11" s="125"/>
    </row>
    <row r="12" spans="1:21" ht="24" customHeight="1" x14ac:dyDescent="0.25">
      <c r="A12" s="119"/>
      <c r="B12" s="120"/>
      <c r="C12" s="92"/>
      <c r="D12" s="92"/>
      <c r="E12" s="92"/>
      <c r="F12" s="92"/>
      <c r="G12" s="124" t="s">
        <v>111</v>
      </c>
      <c r="H12" s="92"/>
      <c r="I12" s="92"/>
      <c r="J12" s="190"/>
      <c r="K12" s="92"/>
      <c r="L12" s="120"/>
      <c r="M12" s="92"/>
      <c r="N12" s="92"/>
      <c r="O12" s="92"/>
      <c r="P12" s="92"/>
      <c r="Q12" s="124" t="s">
        <v>111</v>
      </c>
      <c r="R12" s="92"/>
      <c r="S12" s="92"/>
      <c r="T12" s="127"/>
      <c r="U12" s="91"/>
    </row>
    <row r="13" spans="1:21" ht="24" customHeight="1" x14ac:dyDescent="0.25">
      <c r="A13" s="119" t="s">
        <v>24</v>
      </c>
      <c r="B13" s="120" t="s">
        <v>21</v>
      </c>
      <c r="C13" s="120" t="s">
        <v>40</v>
      </c>
      <c r="D13" s="120" t="s">
        <v>23</v>
      </c>
      <c r="E13" s="120" t="s">
        <v>35</v>
      </c>
      <c r="F13" s="120" t="s">
        <v>36</v>
      </c>
      <c r="G13" s="120" t="s">
        <v>37</v>
      </c>
      <c r="H13" s="120"/>
      <c r="I13" s="120"/>
      <c r="J13" s="136"/>
      <c r="K13" s="120" t="s">
        <v>24</v>
      </c>
      <c r="L13" s="120" t="s">
        <v>21</v>
      </c>
      <c r="M13" s="120" t="s">
        <v>40</v>
      </c>
      <c r="N13" s="120" t="s">
        <v>23</v>
      </c>
      <c r="O13" s="120" t="s">
        <v>35</v>
      </c>
      <c r="P13" s="120" t="s">
        <v>36</v>
      </c>
      <c r="Q13" s="120" t="s">
        <v>37</v>
      </c>
      <c r="R13" s="120"/>
      <c r="S13" s="120"/>
      <c r="T13" s="125">
        <f t="shared" ref="T13:T14" si="0">SUM(O13:S13)</f>
        <v>0</v>
      </c>
    </row>
    <row r="14" spans="1:21" ht="24" customHeight="1" x14ac:dyDescent="0.25">
      <c r="A14" s="119">
        <v>2</v>
      </c>
      <c r="B14" s="133"/>
      <c r="C14" s="133"/>
      <c r="D14" s="133"/>
      <c r="E14" s="134"/>
      <c r="F14" s="134"/>
      <c r="G14" s="134"/>
      <c r="H14" s="191"/>
      <c r="I14" s="9"/>
      <c r="J14" s="136">
        <f t="shared" ref="J14" si="1">SUM(E14:I14)</f>
        <v>0</v>
      </c>
      <c r="K14" s="120">
        <v>2</v>
      </c>
      <c r="L14" s="133"/>
      <c r="M14" s="133"/>
      <c r="N14" s="133"/>
      <c r="O14" s="134"/>
      <c r="P14" s="134"/>
      <c r="Q14" s="134"/>
      <c r="R14" s="191"/>
      <c r="S14" s="9"/>
      <c r="T14" s="125">
        <f t="shared" si="0"/>
        <v>0</v>
      </c>
    </row>
    <row r="15" spans="1:21" ht="31.5" customHeight="1" x14ac:dyDescent="0.25">
      <c r="A15" s="119"/>
      <c r="B15" s="106" t="s">
        <v>109</v>
      </c>
      <c r="C15" s="92"/>
      <c r="D15" s="92"/>
      <c r="E15" s="92"/>
      <c r="F15" s="92"/>
      <c r="G15" s="92"/>
      <c r="H15" s="92"/>
      <c r="I15" s="92"/>
      <c r="J15" s="126"/>
      <c r="K15" s="92"/>
      <c r="L15" s="106" t="s">
        <v>109</v>
      </c>
      <c r="M15" s="92"/>
      <c r="N15" s="92"/>
      <c r="O15" s="92"/>
      <c r="P15" s="92"/>
      <c r="Q15" s="92"/>
      <c r="R15" s="92"/>
      <c r="S15" s="92"/>
      <c r="T15" s="127"/>
      <c r="U15" s="91"/>
    </row>
    <row r="16" spans="1:21" ht="24" customHeight="1" x14ac:dyDescent="0.25">
      <c r="A16" s="119"/>
      <c r="B16" s="106"/>
      <c r="C16" s="92"/>
      <c r="D16" s="92"/>
      <c r="E16" s="92"/>
      <c r="F16" s="92"/>
      <c r="G16" s="124" t="s">
        <v>112</v>
      </c>
      <c r="H16" s="92"/>
      <c r="I16" s="92"/>
      <c r="J16" s="126"/>
      <c r="K16" s="92"/>
      <c r="L16" s="106"/>
      <c r="M16" s="92"/>
      <c r="N16" s="92"/>
      <c r="O16" s="92"/>
      <c r="P16" s="92"/>
      <c r="Q16" s="124" t="s">
        <v>112</v>
      </c>
      <c r="R16" s="92"/>
      <c r="S16" s="92"/>
      <c r="T16" s="127"/>
      <c r="U16" s="91"/>
    </row>
    <row r="17" spans="1:20" ht="5.25" customHeight="1" x14ac:dyDescent="0.25">
      <c r="A17" s="119"/>
      <c r="B17" s="120"/>
      <c r="C17" s="120"/>
      <c r="D17" s="120"/>
      <c r="E17" s="128"/>
      <c r="F17" s="120"/>
      <c r="G17" s="120"/>
      <c r="H17" s="120"/>
      <c r="I17" s="120"/>
      <c r="J17" s="120"/>
      <c r="K17" s="120"/>
      <c r="L17" s="120"/>
      <c r="M17" s="120"/>
      <c r="N17" s="120"/>
      <c r="O17" s="128"/>
      <c r="P17" s="120"/>
      <c r="Q17" s="120"/>
      <c r="R17" s="120"/>
      <c r="S17" s="120"/>
      <c r="T17" s="121"/>
    </row>
    <row r="18" spans="1:20" ht="24" customHeight="1" x14ac:dyDescent="0.25">
      <c r="A18" s="119" t="s">
        <v>5</v>
      </c>
      <c r="B18" s="120"/>
      <c r="C18" s="157" t="str">
        <f>IF(C7="","",C7)</f>
        <v/>
      </c>
      <c r="D18" s="158"/>
      <c r="E18" s="92"/>
      <c r="F18" s="120"/>
      <c r="G18" s="134"/>
      <c r="H18" s="120"/>
      <c r="I18" s="120"/>
      <c r="J18" s="136">
        <f>E10+F10+G10+H10+I10+E14+F14+G14+H14+I14+G18</f>
        <v>0</v>
      </c>
      <c r="K18" s="120" t="s">
        <v>5</v>
      </c>
      <c r="L18" s="120"/>
      <c r="M18" s="157" t="str">
        <f>IF(M7="","",M7)</f>
        <v/>
      </c>
      <c r="N18" s="158"/>
      <c r="O18" s="92"/>
      <c r="P18" s="120"/>
      <c r="Q18" s="134"/>
      <c r="R18" s="120"/>
      <c r="S18" s="120"/>
      <c r="T18" s="125">
        <f>O10+P10+Q10+R10+S10+O14+P14+Q14+R14+S14+Q18</f>
        <v>0</v>
      </c>
    </row>
    <row r="19" spans="1:20" ht="24" customHeight="1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</row>
    <row r="20" spans="1:20" ht="24" customHeight="1" x14ac:dyDescent="0.25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1"/>
    </row>
    <row r="21" spans="1:20" ht="24" customHeight="1" thickBot="1" x14ac:dyDescent="0.3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1"/>
    </row>
  </sheetData>
  <sheetProtection algorithmName="SHA-512" hashValue="TTajnFfoioZd8IKpVp8Xkj6I5lXPZthY16Ualg3rNhPXmx4aSdlaMOTRXkZ3zcU5s7+S4nxq6DH3ScTPAQWL3w==" saltValue="BMqZTuszhi0ndAa3d5uRrQ==" spinCount="100000" sheet="1" objects="1" scenarios="1" selectLockedCells="1"/>
  <mergeCells count="3">
    <mergeCell ref="C18:D18"/>
    <mergeCell ref="M18:N18"/>
    <mergeCell ref="D3:M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CLUBS'!$E$1:$E$3</xm:f>
          </x14:formula1>
          <xm:sqref>C7</xm:sqref>
        </x14:dataValidation>
        <x14:dataValidation type="list" allowBlank="1" showInputMessage="1" showErrorMessage="1">
          <x14:formula1>
            <xm:f>'Liste CLUBS'!$E$1:$E$3</xm:f>
          </x14:formula1>
          <xm:sqref>M7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FF0000"/>
  </sheetPr>
  <dimension ref="B1:AJ25"/>
  <sheetViews>
    <sheetView showGridLines="0" workbookViewId="0">
      <selection activeCell="B21" sqref="B21:J21"/>
    </sheetView>
  </sheetViews>
  <sheetFormatPr baseColWidth="10" defaultColWidth="4.5703125" defaultRowHeight="24" customHeight="1" x14ac:dyDescent="0.25"/>
  <cols>
    <col min="1" max="1" width="0.7109375" style="7" customWidth="1"/>
    <col min="2" max="2" width="5" style="7" customWidth="1"/>
    <col min="3" max="3" width="8.5703125" style="7" customWidth="1"/>
    <col min="4" max="4" width="18.28515625" style="7" customWidth="1"/>
    <col min="5" max="7" width="3.85546875" style="7" customWidth="1"/>
    <col min="8" max="8" width="3.42578125" style="7" customWidth="1"/>
    <col min="9" max="9" width="0.5703125" style="7" customWidth="1"/>
    <col min="10" max="10" width="5.42578125" style="7" customWidth="1"/>
    <col min="11" max="12" width="4.5703125" style="7" customWidth="1"/>
    <col min="13" max="13" width="0.5703125" style="7" customWidth="1"/>
    <col min="14" max="14" width="8.5703125" style="7" customWidth="1"/>
    <col min="15" max="15" width="18.28515625" style="7" customWidth="1"/>
    <col min="16" max="19" width="3.85546875" style="7" customWidth="1"/>
    <col min="20" max="20" width="0.7109375" style="7" customWidth="1"/>
    <col min="21" max="21" width="5.42578125" style="7" customWidth="1"/>
    <col min="22" max="23" width="4.5703125" style="7" customWidth="1"/>
    <col min="24" max="24" width="4.42578125" style="7" customWidth="1"/>
    <col min="25" max="27" width="0" style="7" hidden="1" customWidth="1"/>
    <col min="28" max="28" width="9.5703125" style="7" hidden="1" customWidth="1"/>
    <col min="29" max="38" width="0" style="7" hidden="1" customWidth="1"/>
    <col min="39" max="16384" width="4.5703125" style="7"/>
  </cols>
  <sheetData>
    <row r="1" spans="2:36" ht="24.75" customHeight="1" x14ac:dyDescent="0.25">
      <c r="B1" s="17" t="s">
        <v>25</v>
      </c>
      <c r="C1" s="17"/>
      <c r="D1" s="17"/>
      <c r="E1" s="17"/>
      <c r="F1" s="17"/>
      <c r="G1" s="17"/>
      <c r="H1" s="17"/>
      <c r="I1" s="17"/>
      <c r="J1" s="17"/>
      <c r="K1" s="17"/>
      <c r="L1" s="28" t="s">
        <v>26</v>
      </c>
      <c r="M1" s="17"/>
      <c r="N1" s="17"/>
      <c r="O1" s="17"/>
      <c r="P1" s="17"/>
      <c r="Q1" s="17"/>
      <c r="R1" s="17"/>
      <c r="S1" s="17"/>
      <c r="T1" s="17"/>
      <c r="U1" s="29" t="s">
        <v>27</v>
      </c>
      <c r="V1" s="17"/>
      <c r="W1" s="17"/>
    </row>
    <row r="2" spans="2:36" ht="8.25" customHeight="1" x14ac:dyDescent="0.25">
      <c r="B2" s="17"/>
      <c r="C2" s="17" t="s">
        <v>48</v>
      </c>
      <c r="D2" s="30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31" t="s">
        <v>28</v>
      </c>
      <c r="V2" s="17"/>
      <c r="W2" s="17"/>
    </row>
    <row r="3" spans="2:36" ht="24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28" t="s">
        <v>29</v>
      </c>
      <c r="M3" s="17"/>
      <c r="N3" s="17"/>
      <c r="O3" s="32"/>
      <c r="P3" s="17"/>
      <c r="Q3" s="17"/>
      <c r="R3" s="174">
        <v>42104</v>
      </c>
      <c r="S3" s="174"/>
      <c r="T3" s="174"/>
      <c r="U3" s="17"/>
      <c r="V3" s="17"/>
      <c r="W3" s="17"/>
    </row>
    <row r="4" spans="2:36" ht="15" customHeight="1" x14ac:dyDescent="0.25">
      <c r="B4" s="107">
        <f>'Feuille de Match'!P1</f>
        <v>15</v>
      </c>
      <c r="C4" s="17"/>
      <c r="D4" s="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33"/>
      <c r="Q4" s="17"/>
      <c r="R4" s="175"/>
      <c r="S4" s="175"/>
      <c r="T4" s="175"/>
      <c r="U4" s="17"/>
      <c r="V4" s="17"/>
      <c r="W4" s="17"/>
    </row>
    <row r="5" spans="2:36" ht="3.75" customHeight="1" x14ac:dyDescent="0.25">
      <c r="B5" s="107"/>
      <c r="C5" s="17"/>
      <c r="D5" s="8"/>
      <c r="E5" s="17"/>
      <c r="F5" s="17"/>
      <c r="G5" s="17"/>
      <c r="H5" s="9"/>
      <c r="I5" s="9"/>
      <c r="J5" s="10"/>
      <c r="K5" s="9"/>
      <c r="L5" s="11"/>
      <c r="M5" s="17"/>
      <c r="N5" s="17"/>
      <c r="O5" s="34"/>
      <c r="P5" s="17"/>
      <c r="Q5" s="17"/>
      <c r="R5" s="17"/>
      <c r="S5" s="17"/>
      <c r="T5" s="17"/>
      <c r="U5" s="35"/>
      <c r="V5" s="17"/>
      <c r="W5" s="36"/>
    </row>
    <row r="6" spans="2:36" ht="10.5" customHeight="1" x14ac:dyDescent="0.25">
      <c r="B6" s="107">
        <f>B4</f>
        <v>15</v>
      </c>
      <c r="C6" s="17"/>
      <c r="D6" s="17"/>
      <c r="E6" s="17"/>
      <c r="F6" s="17"/>
      <c r="G6" s="37" t="str">
        <f>IF(L6="nc","nc","")</f>
        <v/>
      </c>
      <c r="H6" s="15"/>
      <c r="I6" s="15"/>
      <c r="J6" s="13"/>
      <c r="K6" s="13"/>
      <c r="L6" s="11" t="str">
        <f>IF(J6="","",IF(+OR($J6="",VLOOKUP($J6,[1]!TableauDonnéTriClassif[#Data],1)&lt;&gt;$J6),"",VLOOKUP($J6,[1]!TableauDonnéTriClassif[#Data],3)))</f>
        <v/>
      </c>
      <c r="M6" s="38" t="str">
        <f>L6</f>
        <v/>
      </c>
      <c r="N6" s="38"/>
      <c r="O6" s="17"/>
      <c r="P6" s="17"/>
      <c r="Q6" s="17"/>
      <c r="R6" s="37" t="str">
        <f>IF(W6="nc","nc","")</f>
        <v/>
      </c>
      <c r="S6" s="12"/>
      <c r="T6" s="12"/>
      <c r="U6" s="14"/>
      <c r="V6" s="14"/>
      <c r="W6" s="11" t="str">
        <f>IF(U6="","",IF(+OR($U6="",VLOOKUP($U6,[1]!TableauDonnéTriClassif[#Data],1)&lt;&gt;$U6),"",VLOOKUP($U6,[1]!TableauDonnéTriClassif[#Data],3)))</f>
        <v/>
      </c>
    </row>
    <row r="7" spans="2:36" ht="24" customHeight="1" x14ac:dyDescent="0.25">
      <c r="B7" s="17"/>
      <c r="C7" s="17"/>
      <c r="D7" s="32" t="s">
        <v>31</v>
      </c>
      <c r="E7" s="23"/>
      <c r="F7" s="171" t="str">
        <f>IF('Feuille de Match'!C7="","",'Feuille de Match'!C7)</f>
        <v/>
      </c>
      <c r="G7" s="172"/>
      <c r="H7" s="172"/>
      <c r="I7" s="172"/>
      <c r="J7" s="173"/>
      <c r="K7" s="9"/>
      <c r="L7" s="9"/>
      <c r="M7" s="9"/>
      <c r="N7" s="9"/>
      <c r="O7" s="39" t="s">
        <v>32</v>
      </c>
      <c r="P7" s="23"/>
      <c r="Q7" s="171" t="s">
        <v>120</v>
      </c>
      <c r="R7" s="172"/>
      <c r="S7" s="172"/>
      <c r="T7" s="172"/>
      <c r="U7" s="173"/>
      <c r="V7" s="17"/>
      <c r="W7" s="17"/>
    </row>
    <row r="8" spans="2:36" ht="24" customHeight="1" thickBot="1" x14ac:dyDescent="0.3">
      <c r="B8" s="17"/>
      <c r="C8" s="17"/>
      <c r="D8" s="40"/>
      <c r="E8" s="16"/>
      <c r="F8" s="16"/>
      <c r="G8" s="16"/>
      <c r="H8" s="16"/>
      <c r="I8" s="16"/>
      <c r="J8" s="17"/>
      <c r="K8" s="17"/>
      <c r="L8" s="17"/>
      <c r="M8" s="17"/>
      <c r="N8" s="17"/>
      <c r="O8" s="4"/>
      <c r="P8" s="16"/>
      <c r="Q8" s="16"/>
      <c r="R8" s="16"/>
      <c r="S8" s="16"/>
      <c r="T8" s="16"/>
      <c r="U8" s="17"/>
      <c r="V8" s="17"/>
      <c r="W8" s="17"/>
    </row>
    <row r="9" spans="2:36" ht="15.75" customHeight="1" x14ac:dyDescent="0.25">
      <c r="B9" s="41"/>
      <c r="C9" s="24"/>
      <c r="D9" s="137" t="s">
        <v>22</v>
      </c>
      <c r="E9" s="164" t="s">
        <v>39</v>
      </c>
      <c r="F9" s="164"/>
      <c r="G9" s="164"/>
      <c r="H9" s="164"/>
      <c r="I9" s="164"/>
      <c r="J9" s="18" t="s">
        <v>2</v>
      </c>
      <c r="K9" s="18" t="s">
        <v>3</v>
      </c>
      <c r="L9" s="18" t="s">
        <v>4</v>
      </c>
      <c r="M9" s="25"/>
      <c r="N9" s="24"/>
      <c r="O9" s="137" t="s">
        <v>22</v>
      </c>
      <c r="P9" s="164" t="s">
        <v>39</v>
      </c>
      <c r="Q9" s="164"/>
      <c r="R9" s="164"/>
      <c r="S9" s="164"/>
      <c r="T9" s="164"/>
      <c r="U9" s="18" t="s">
        <v>2</v>
      </c>
      <c r="V9" s="18" t="s">
        <v>3</v>
      </c>
      <c r="W9" s="42" t="s">
        <v>4</v>
      </c>
    </row>
    <row r="10" spans="2:36" ht="17.25" customHeight="1" x14ac:dyDescent="0.25">
      <c r="B10" s="43" t="s">
        <v>0</v>
      </c>
      <c r="C10" s="11" t="s">
        <v>38</v>
      </c>
      <c r="D10" s="9" t="s">
        <v>1</v>
      </c>
      <c r="E10" s="9">
        <v>1</v>
      </c>
      <c r="F10" s="9">
        <v>2</v>
      </c>
      <c r="G10" s="9">
        <v>3</v>
      </c>
      <c r="H10" s="9"/>
      <c r="I10" s="9"/>
      <c r="J10" s="9"/>
      <c r="K10" s="9"/>
      <c r="L10" s="9"/>
      <c r="M10" s="44"/>
      <c r="N10" s="11" t="s">
        <v>38</v>
      </c>
      <c r="O10" s="9" t="s">
        <v>1</v>
      </c>
      <c r="P10" s="9">
        <v>1</v>
      </c>
      <c r="Q10" s="9">
        <v>2</v>
      </c>
      <c r="R10" s="9">
        <v>3</v>
      </c>
      <c r="S10" s="9"/>
      <c r="T10" s="9"/>
      <c r="U10" s="9"/>
      <c r="V10" s="9"/>
      <c r="W10" s="45"/>
    </row>
    <row r="11" spans="2:36" ht="24" customHeight="1" x14ac:dyDescent="0.25">
      <c r="B11" s="46">
        <v>1</v>
      </c>
      <c r="C11" s="47" t="str">
        <f>IF('Feuille de Match'!B10=0,"",'Feuille de Match'!B10)</f>
        <v/>
      </c>
      <c r="D11" s="20" t="str">
        <f>IF('Feuille de Match'!C10=0,"",'Feuille de Match'!C10)</f>
        <v/>
      </c>
      <c r="E11" s="84" t="str">
        <f>IF('Feuille de Match'!E10=0,"",'Feuille de Match'!E10)</f>
        <v/>
      </c>
      <c r="F11" s="84" t="str">
        <f>IF('Feuille de Match'!F10=0,"",'Feuille de Match'!F10)</f>
        <v/>
      </c>
      <c r="G11" s="62" t="str">
        <f>IF('Feuille de Match'!G10=0,"",'Feuille de Match'!G10)</f>
        <v/>
      </c>
      <c r="H11" s="60"/>
      <c r="I11" s="86"/>
      <c r="J11" s="48" t="str">
        <f>IF('Feuille de Match'!J10=0,"",'Feuille de Match'!J10/'Feuille de Match'!T10)</f>
        <v/>
      </c>
      <c r="K11" s="44" t="str">
        <f>IF(E11="","",IF(COUNTIF(E11:G11,60)=2,3,1))</f>
        <v/>
      </c>
      <c r="L11" s="49">
        <f>AB11</f>
        <v>0</v>
      </c>
      <c r="M11" s="44"/>
      <c r="N11" s="50" t="str">
        <f>IF('Feuille de Match'!L10=0,"",+'Feuille de Match'!L10)</f>
        <v/>
      </c>
      <c r="O11" s="20" t="str">
        <f>IF('Feuille de Match'!M10=0,"",'Feuille de Match'!M10)</f>
        <v/>
      </c>
      <c r="P11" s="84" t="str">
        <f>IF('Feuille de Match'!O10=0,"",'Feuille de Match'!O10)</f>
        <v/>
      </c>
      <c r="Q11" s="84" t="str">
        <f>IF('Feuille de Match'!P10=0,"",'Feuille de Match'!P10)</f>
        <v/>
      </c>
      <c r="R11" s="184" t="str">
        <f>IF('Feuille de Match'!Q10=0,"",'Feuille de Match'!Q10)</f>
        <v/>
      </c>
      <c r="S11" s="60"/>
      <c r="T11" s="86"/>
      <c r="U11" s="185" t="str">
        <f>IF('Feuille de Match'!T10=0,"",'Feuille de Match'!T10/'Feuille de Match'!J10)</f>
        <v/>
      </c>
      <c r="V11" s="44" t="str">
        <f>IF(P11="","",IF(COUNTIF(P11:R11,60)=2,3,1))</f>
        <v/>
      </c>
      <c r="W11" s="51">
        <f>AJ11</f>
        <v>0</v>
      </c>
      <c r="Y11" s="7" t="str">
        <f>E11</f>
        <v/>
      </c>
      <c r="Z11" s="7" t="str">
        <f t="shared" ref="Z11:AA11" si="0">F11</f>
        <v/>
      </c>
      <c r="AA11" s="7" t="str">
        <f t="shared" si="0"/>
        <v/>
      </c>
      <c r="AB11" s="7">
        <f>SUM(Y12:AA12)</f>
        <v>0</v>
      </c>
      <c r="AG11" s="7" t="str">
        <f>P11</f>
        <v/>
      </c>
      <c r="AH11" s="7" t="str">
        <f t="shared" ref="AH11:AI11" si="1">Q11</f>
        <v/>
      </c>
      <c r="AI11" s="7" t="str">
        <f t="shared" si="1"/>
        <v/>
      </c>
      <c r="AJ11" s="7">
        <f>SUM(AG12:AI12)</f>
        <v>0</v>
      </c>
    </row>
    <row r="12" spans="2:36" ht="24" customHeight="1" x14ac:dyDescent="0.25">
      <c r="B12" s="46"/>
      <c r="C12" s="47"/>
      <c r="D12" s="52" t="str">
        <f>IF('Feuille de Match'!D10=0,"",'Feuille de Match'!D10)</f>
        <v/>
      </c>
      <c r="E12" s="53"/>
      <c r="F12" s="54"/>
      <c r="G12" s="55" t="s">
        <v>41</v>
      </c>
      <c r="H12" s="55" t="str">
        <f>IF(E11="","",IF(K18+V18&lt;&gt;12,"",'Feuille de Match'!J10))</f>
        <v/>
      </c>
      <c r="I12" s="65"/>
      <c r="J12" s="56"/>
      <c r="K12" s="57"/>
      <c r="L12" s="57"/>
      <c r="M12" s="44"/>
      <c r="N12" s="50"/>
      <c r="O12" s="21" t="str">
        <f>IF('Feuille de Match'!N10=0,"",'Feuille de Match'!N10)</f>
        <v/>
      </c>
      <c r="P12" s="53"/>
      <c r="Q12" s="54"/>
      <c r="R12" s="55" t="s">
        <v>41</v>
      </c>
      <c r="S12" s="55" t="str">
        <f>IF(P11="","",IF(V17+K17&lt;&gt;12,"",'Feuille de Match'!T10))</f>
        <v/>
      </c>
      <c r="T12" s="187"/>
      <c r="U12" s="56"/>
      <c r="V12" s="57"/>
      <c r="W12" s="58"/>
      <c r="Y12" s="7">
        <f>IF(Y11=60,2,0)</f>
        <v>0</v>
      </c>
      <c r="Z12" s="7">
        <f t="shared" ref="Z12:AA12" si="2">IF(Z11=60,2,0)</f>
        <v>0</v>
      </c>
      <c r="AA12" s="7">
        <f>IF(AA11=60,2,IF(Y12+Z12=4,2,0))</f>
        <v>0</v>
      </c>
      <c r="AG12" s="7">
        <f>IF(AG11=60,2,0)</f>
        <v>0</v>
      </c>
      <c r="AH12" s="7">
        <f t="shared" ref="AH12" si="3">IF(AH11=60,2,0)</f>
        <v>0</v>
      </c>
      <c r="AI12" s="7">
        <f>IF(AI11=60,2,IF(AG12+AH12=4,2,0))</f>
        <v>0</v>
      </c>
    </row>
    <row r="13" spans="2:36" ht="24" customHeight="1" x14ac:dyDescent="0.25">
      <c r="B13" s="46">
        <v>2</v>
      </c>
      <c r="C13" s="47" t="str">
        <f>IF('Feuille de Match'!B14=0,"",'Feuille de Match'!B14)</f>
        <v/>
      </c>
      <c r="D13" s="20" t="str">
        <f>IF('Feuille de Match'!C14=0,"",'Feuille de Match'!C14)</f>
        <v/>
      </c>
      <c r="E13" s="86" t="str">
        <f>IF('Feuille de Match'!E14=0,"",'Feuille de Match'!E14)</f>
        <v/>
      </c>
      <c r="F13" s="86" t="str">
        <f>IF('Feuille de Match'!F14=0,"",'Feuille de Match'!F14)</f>
        <v/>
      </c>
      <c r="G13" s="62" t="str">
        <f>IF('Feuille de Match'!G14=0,"",'Feuille de Match'!G14)</f>
        <v/>
      </c>
      <c r="H13" s="60"/>
      <c r="I13" s="86"/>
      <c r="J13" s="59" t="str">
        <f>IF('Feuille de Match'!J14=0,"",'Feuille de Match'!J14/'Feuille de Match'!T14)</f>
        <v/>
      </c>
      <c r="K13" s="44" t="str">
        <f>IF(E13="","",IF(COUNTIF(E13:G13,60)=2,3,1))</f>
        <v/>
      </c>
      <c r="L13" s="49">
        <f>AB13</f>
        <v>0</v>
      </c>
      <c r="M13" s="44"/>
      <c r="N13" s="50" t="str">
        <f>IF('Feuille de Match'!L14=0,"",'Feuille de Match'!L14)</f>
        <v/>
      </c>
      <c r="O13" s="20" t="str">
        <f>IF('Feuille de Match'!M14=0,"",'Feuille de Match'!M14)</f>
        <v/>
      </c>
      <c r="P13" s="85" t="str">
        <f>IF('Feuille de Match'!O14=0,"",'Feuille de Match'!O14)</f>
        <v/>
      </c>
      <c r="Q13" s="85" t="str">
        <f>IF('Feuille de Match'!P14=0,"",'Feuille de Match'!P14)</f>
        <v/>
      </c>
      <c r="R13" s="57" t="str">
        <f>IF('Feuille de Match'!Q14=0,"",'Feuille de Match'!Q14)</f>
        <v/>
      </c>
      <c r="S13" s="60"/>
      <c r="T13" s="86"/>
      <c r="U13" s="186" t="str">
        <f>IF('Feuille de Match'!T14=0,"",'Feuille de Match'!T14/'Feuille de Match'!J14)</f>
        <v/>
      </c>
      <c r="V13" s="44" t="str">
        <f>IF(P13="","",IF(COUNTIF(P13:R13,60)=2,3,1))</f>
        <v/>
      </c>
      <c r="W13" s="51">
        <f>AJ13</f>
        <v>0</v>
      </c>
      <c r="Y13" s="7" t="str">
        <f>E13</f>
        <v/>
      </c>
      <c r="Z13" s="7" t="str">
        <f t="shared" ref="Z13:AA13" si="4">F13</f>
        <v/>
      </c>
      <c r="AA13" s="7" t="str">
        <f t="shared" si="4"/>
        <v/>
      </c>
      <c r="AB13" s="7">
        <f>SUM(Y14:AA14)</f>
        <v>0</v>
      </c>
      <c r="AG13" s="7" t="str">
        <f>P13</f>
        <v/>
      </c>
      <c r="AH13" s="7" t="str">
        <f t="shared" ref="AH13:AI13" si="5">Q13</f>
        <v/>
      </c>
      <c r="AI13" s="7" t="str">
        <f t="shared" si="5"/>
        <v/>
      </c>
      <c r="AJ13" s="7">
        <f>SUM(AG14:AI14)</f>
        <v>0</v>
      </c>
    </row>
    <row r="14" spans="2:36" ht="24" customHeight="1" x14ac:dyDescent="0.25">
      <c r="B14" s="64"/>
      <c r="C14" s="9"/>
      <c r="D14" s="21" t="str">
        <f>IF('Feuille de Match'!D14=0,"",'Feuille de Match'!D14)</f>
        <v/>
      </c>
      <c r="E14" s="53"/>
      <c r="F14" s="81"/>
      <c r="G14" s="55" t="s">
        <v>42</v>
      </c>
      <c r="H14" s="55" t="str">
        <f>IF(E13="","",IF(K17+V17&lt;&gt;12,"",'Feuille de Match'!J14))</f>
        <v/>
      </c>
      <c r="I14" s="65"/>
      <c r="J14" s="56"/>
      <c r="K14" s="57"/>
      <c r="L14" s="57"/>
      <c r="M14" s="44"/>
      <c r="N14" s="9"/>
      <c r="O14" s="21" t="str">
        <f>IF('Feuille de Match'!N14=0,"",'Feuille de Match'!N14)</f>
        <v/>
      </c>
      <c r="P14" s="65"/>
      <c r="Q14" s="81"/>
      <c r="R14" s="55" t="s">
        <v>42</v>
      </c>
      <c r="S14" s="55" t="str">
        <f>IF(P13="","",IF(V17+K17&lt;&gt;12,"",'Feuille de Match'!T14))</f>
        <v/>
      </c>
      <c r="T14" s="187"/>
      <c r="U14" s="66"/>
      <c r="V14" s="9"/>
      <c r="W14" s="45"/>
      <c r="Y14" s="7">
        <f>IF(Y13=60,2,0)</f>
        <v>0</v>
      </c>
      <c r="Z14" s="7">
        <f t="shared" ref="Z14" si="6">IF(Z13=60,2,0)</f>
        <v>0</v>
      </c>
      <c r="AA14" s="7">
        <f>IF(AA13=60,2,IF(Y14+Z14=4,2,0))</f>
        <v>0</v>
      </c>
      <c r="AG14" s="7">
        <f>IF(AG13=60,2,0)</f>
        <v>0</v>
      </c>
      <c r="AH14" s="7">
        <f t="shared" ref="AH14" si="7">IF(AH13=60,2,0)</f>
        <v>0</v>
      </c>
      <c r="AI14" s="7">
        <f>IF(AI13=60,2,IF(AG14+AH14=4,2,0))</f>
        <v>0</v>
      </c>
    </row>
    <row r="15" spans="2:36" ht="24" customHeight="1" x14ac:dyDescent="0.25">
      <c r="B15" s="67" t="s">
        <v>5</v>
      </c>
      <c r="C15" s="9"/>
      <c r="D15" s="22" t="str">
        <f>+'Feuille de Match'!C18</f>
        <v/>
      </c>
      <c r="E15" s="85" t="str">
        <f>IF('Feuille de Match'!G18=0,"",'Feuille de Match'!G18)</f>
        <v/>
      </c>
      <c r="F15" s="26"/>
      <c r="G15" s="26"/>
      <c r="H15" s="26"/>
      <c r="I15" s="27"/>
      <c r="J15" s="61" t="str">
        <f>IF(E15="","",(E15/P15))</f>
        <v/>
      </c>
      <c r="K15" s="68" t="str">
        <f>IF(E15="","",IF(COUNTIF(E15,150)=1,3,1))</f>
        <v/>
      </c>
      <c r="L15" s="69" t="str">
        <f>IF(E15="","",IF(COUNTIF(E15,150)=1,2,0))</f>
        <v/>
      </c>
      <c r="M15" s="44"/>
      <c r="N15" s="9"/>
      <c r="O15" s="22" t="str">
        <f>+'Feuille de Match'!M18</f>
        <v/>
      </c>
      <c r="P15" s="85" t="str">
        <f>IF('Feuille de Match'!Q18=0,"",'Feuille de Match'!Q18)</f>
        <v/>
      </c>
      <c r="Q15" s="26"/>
      <c r="R15" s="26"/>
      <c r="S15" s="26"/>
      <c r="T15" s="26"/>
      <c r="U15" s="61" t="str">
        <f>IF(P15="","",(P15/E15))</f>
        <v/>
      </c>
      <c r="V15" s="62" t="str">
        <f>IF(P15="","",IF(COUNTIF(P15,150)=1,3,1))</f>
        <v/>
      </c>
      <c r="W15" s="63" t="str">
        <f>IF(P15="","",IF(COUNTIF(P15,150)=1,2,0))</f>
        <v/>
      </c>
    </row>
    <row r="16" spans="2:36" ht="24" customHeight="1" x14ac:dyDescent="0.25">
      <c r="B16" s="64"/>
      <c r="C16" s="9"/>
      <c r="D16" s="9"/>
      <c r="E16" s="70"/>
      <c r="F16" s="55"/>
      <c r="G16" s="70"/>
      <c r="H16" s="70"/>
      <c r="I16" s="9"/>
      <c r="J16" s="9"/>
      <c r="K16" s="9"/>
      <c r="L16" s="9"/>
      <c r="M16" s="44"/>
      <c r="N16" s="9"/>
      <c r="O16" s="9"/>
      <c r="P16" s="70"/>
      <c r="Q16" s="55"/>
      <c r="R16" s="70"/>
      <c r="S16" s="70"/>
      <c r="T16" s="9"/>
      <c r="U16" s="9"/>
      <c r="V16" s="9"/>
      <c r="W16" s="45"/>
    </row>
    <row r="17" spans="2:23" ht="24" customHeight="1" thickBot="1" x14ac:dyDescent="0.3">
      <c r="B17" s="71"/>
      <c r="C17" s="19"/>
      <c r="D17" s="72" t="s">
        <v>7</v>
      </c>
      <c r="E17" s="73"/>
      <c r="F17" s="74"/>
      <c r="G17" s="74" t="s">
        <v>6</v>
      </c>
      <c r="H17" s="74" t="str">
        <f>IF(E15="","",IF(K17+V17&lt;&gt;12,"",('Feuille de Match'!J18)))</f>
        <v/>
      </c>
      <c r="I17" s="19"/>
      <c r="J17" s="75" t="str">
        <f>IF(K18="","",IF(K18+V18&lt;&gt;12,"",H17/S17))</f>
        <v/>
      </c>
      <c r="K17" s="76" t="str">
        <f>IF(E15="","",SUM(K11:K15))</f>
        <v/>
      </c>
      <c r="L17" s="77" t="str">
        <f>IF(E15="","",SUM(L11:L15))</f>
        <v/>
      </c>
      <c r="M17" s="78"/>
      <c r="N17" s="19"/>
      <c r="O17" s="79" t="s">
        <v>8</v>
      </c>
      <c r="P17" s="73"/>
      <c r="Q17" s="74"/>
      <c r="R17" s="74" t="s">
        <v>6</v>
      </c>
      <c r="S17" s="74" t="str">
        <f>IF(P15="","",IF(V17+K17&lt;&gt;12,"",'Feuille de Match'!T18))</f>
        <v/>
      </c>
      <c r="T17" s="19"/>
      <c r="U17" s="75" t="str">
        <f>IF(V17="","",IF(V17+K17&lt;&gt;12,"",S17/H17))</f>
        <v/>
      </c>
      <c r="V17" s="76" t="str">
        <f>IF(P15="","",SUM(V11:V15))</f>
        <v/>
      </c>
      <c r="W17" s="80" t="str">
        <f>IF(P15="","",SUM(W11:W15))</f>
        <v/>
      </c>
    </row>
    <row r="18" spans="2:23" ht="24" customHeight="1" x14ac:dyDescent="0.25">
      <c r="K18" s="188" t="str">
        <f>K17</f>
        <v/>
      </c>
      <c r="L18" s="112" t="str">
        <f>L17</f>
        <v/>
      </c>
      <c r="M18" s="112"/>
      <c r="N18" s="112"/>
      <c r="O18" s="112"/>
      <c r="P18" s="112"/>
      <c r="Q18" s="112"/>
      <c r="R18" s="112"/>
      <c r="S18" s="112"/>
      <c r="T18" s="112"/>
      <c r="U18" s="112"/>
      <c r="V18" s="188" t="str">
        <f>V17</f>
        <v/>
      </c>
      <c r="W18" s="112" t="str">
        <f>W17</f>
        <v/>
      </c>
    </row>
    <row r="19" spans="2:23" ht="24" customHeight="1" x14ac:dyDescent="0.25">
      <c r="C19" s="33" t="s">
        <v>30</v>
      </c>
      <c r="D19" s="176" t="str">
        <f>IF('Feuille de Match'!C5=0,"",'Feuille de Match'!C5)</f>
        <v/>
      </c>
      <c r="E19" s="177"/>
      <c r="F19" s="178"/>
      <c r="K19" s="160" t="str">
        <f>IF(B6&gt;0,"",IF(K17="","",IF(K17+V17&lt;&gt;12,"",IF(K17&lt;V17,1,3))))</f>
        <v/>
      </c>
      <c r="L19" s="161"/>
      <c r="M19" s="179" t="s">
        <v>47</v>
      </c>
      <c r="N19" s="180"/>
      <c r="O19" s="181"/>
      <c r="P19" s="181"/>
      <c r="Q19" s="181"/>
      <c r="R19" s="181"/>
      <c r="S19" s="181"/>
      <c r="T19" s="181"/>
      <c r="U19" s="182"/>
      <c r="V19" s="160" t="str">
        <f>IF(B6&gt;0,"",IF(V17="","",IF(V17+K17&lt;&gt;12,"",IF(V17&lt;K17,1,3))))</f>
        <v/>
      </c>
      <c r="W19" s="161"/>
    </row>
    <row r="20" spans="2:23" ht="24" customHeight="1" thickBot="1" x14ac:dyDescent="0.3">
      <c r="B20" s="105" t="s">
        <v>105</v>
      </c>
      <c r="C20" s="105"/>
      <c r="D20" s="166"/>
      <c r="E20" s="166"/>
      <c r="F20" s="166"/>
      <c r="G20" s="166"/>
      <c r="H20" s="166"/>
      <c r="I20" s="166"/>
      <c r="J20" s="167"/>
      <c r="K20" s="162"/>
      <c r="L20" s="163"/>
      <c r="M20" s="6"/>
      <c r="N20" s="6"/>
      <c r="O20" s="6"/>
      <c r="P20" s="6"/>
      <c r="Q20" s="6"/>
      <c r="R20" s="6"/>
      <c r="S20" s="6"/>
      <c r="T20" s="6"/>
      <c r="U20" s="6"/>
      <c r="V20" s="162"/>
      <c r="W20" s="163"/>
    </row>
    <row r="21" spans="2:23" ht="18.75" customHeight="1" x14ac:dyDescent="0.25">
      <c r="B21" s="166"/>
      <c r="C21" s="166"/>
      <c r="D21" s="166"/>
      <c r="E21" s="166"/>
      <c r="F21" s="166"/>
      <c r="G21" s="166"/>
      <c r="H21" s="166"/>
      <c r="I21" s="166"/>
      <c r="J21" s="166"/>
      <c r="K21" s="108"/>
      <c r="L21" s="108"/>
      <c r="M21" s="109"/>
      <c r="N21" s="7" t="s">
        <v>92</v>
      </c>
      <c r="O21" s="109"/>
      <c r="P21" s="109"/>
      <c r="Q21" s="109"/>
      <c r="R21" s="7" t="s">
        <v>92</v>
      </c>
      <c r="S21" s="109"/>
      <c r="T21" s="109"/>
      <c r="U21" s="109"/>
      <c r="V21" s="108"/>
      <c r="W21" s="108"/>
    </row>
    <row r="22" spans="2:23" ht="18.75" customHeight="1" x14ac:dyDescent="0.25">
      <c r="B22" s="168"/>
      <c r="C22" s="168"/>
      <c r="D22" s="168"/>
      <c r="E22" s="168"/>
      <c r="F22" s="168"/>
      <c r="G22" s="168"/>
      <c r="H22" s="168"/>
      <c r="I22" s="168"/>
      <c r="J22" s="168"/>
      <c r="K22" s="108"/>
      <c r="L22" s="110"/>
      <c r="M22" s="111"/>
      <c r="N22" s="111"/>
      <c r="O22" s="111"/>
      <c r="P22" s="109"/>
      <c r="Q22" s="111"/>
      <c r="R22" s="111"/>
      <c r="S22" s="111"/>
      <c r="T22" s="111"/>
      <c r="U22" s="111"/>
      <c r="V22" s="110"/>
      <c r="W22" s="110"/>
    </row>
    <row r="23" spans="2:23" ht="18.75" customHeight="1" x14ac:dyDescent="0.25"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</row>
    <row r="24" spans="2:23" ht="18.75" customHeight="1" x14ac:dyDescent="0.25"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2:23" ht="18.75" customHeight="1" x14ac:dyDescent="0.25">
      <c r="C25" s="165" t="str">
        <f>IF(B6=0,"","Si toutes les cases jaunes de la feuilles de match ne sont pas remplie , les points de rencontre ne s'afficherons pas .")</f>
        <v>Si toutes les cases jaunes de la feuilles de match ne sont pas remplie , les points de rencontre ne s'afficherons pas .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</row>
  </sheetData>
  <sheetProtection algorithmName="SHA-512" hashValue="FPR3R4JVk3TdpZmKfUCuHmMWHmj4HxXyZtxsWrAN/ZB6lpsbn7ZUOQq9L9u22hWhZswqC/ntDWhDUAEY5P4x9g==" saltValue="GRSXrDWEKN46bRoE0MHX7g==" spinCount="100000" sheet="1" objects="1" scenarios="1" selectLockedCells="1"/>
  <mergeCells count="16">
    <mergeCell ref="Q7:U7"/>
    <mergeCell ref="F7:J7"/>
    <mergeCell ref="R3:T3"/>
    <mergeCell ref="R4:T4"/>
    <mergeCell ref="D19:F19"/>
    <mergeCell ref="K19:L20"/>
    <mergeCell ref="M19:U19"/>
    <mergeCell ref="V19:W20"/>
    <mergeCell ref="E9:I9"/>
    <mergeCell ref="P9:T9"/>
    <mergeCell ref="C25:V25"/>
    <mergeCell ref="D20:J20"/>
    <mergeCell ref="B21:J21"/>
    <mergeCell ref="B22:J22"/>
    <mergeCell ref="B23:W23"/>
    <mergeCell ref="B24:W24"/>
  </mergeCells>
  <conditionalFormatting sqref="H6:I6">
    <cfRule type="expression" dxfId="3" priority="6">
      <formula>$M$6="nc"</formula>
    </cfRule>
  </conditionalFormatting>
  <conditionalFormatting sqref="S6:T6">
    <cfRule type="expression" dxfId="2" priority="4">
      <formula>$X$6="nc"</formula>
    </cfRule>
  </conditionalFormatting>
  <conditionalFormatting sqref="C25:V25">
    <cfRule type="expression" priority="1">
      <formula>$B$6=0</formula>
    </cfRule>
    <cfRule type="expression" dxfId="1" priority="2">
      <formula>"si+$B$6&gt;0"</formula>
    </cfRule>
    <cfRule type="expression" dxfId="0" priority="3">
      <formula>IF(B4=0,"","poipoi")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[1]ClubCompétition!#REF!</xm:f>
          </x14:formula1>
          <xm:sqref>E8:I8 P8:T8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E42"/>
  <sheetViews>
    <sheetView workbookViewId="0">
      <selection activeCell="E3" sqref="E3"/>
    </sheetView>
  </sheetViews>
  <sheetFormatPr baseColWidth="10" defaultColWidth="18.85546875" defaultRowHeight="15" x14ac:dyDescent="0.25"/>
  <sheetData>
    <row r="1" spans="2:5" x14ac:dyDescent="0.25">
      <c r="B1" s="87" t="s">
        <v>50</v>
      </c>
      <c r="C1" s="88">
        <v>1</v>
      </c>
      <c r="E1" t="str">
        <f>B34</f>
        <v>Florange</v>
      </c>
    </row>
    <row r="2" spans="2:5" x14ac:dyDescent="0.25">
      <c r="B2" s="89" t="s">
        <v>63</v>
      </c>
      <c r="C2" s="90">
        <v>1</v>
      </c>
      <c r="E2" t="str">
        <f>B35</f>
        <v>Florange 2</v>
      </c>
    </row>
    <row r="3" spans="2:5" x14ac:dyDescent="0.25">
      <c r="B3" s="89" t="s">
        <v>66</v>
      </c>
      <c r="C3" s="90"/>
      <c r="E3" t="str">
        <f>B19</f>
        <v>Thionville</v>
      </c>
    </row>
    <row r="4" spans="2:5" x14ac:dyDescent="0.25">
      <c r="B4" s="89" t="s">
        <v>51</v>
      </c>
      <c r="C4" s="90">
        <v>3</v>
      </c>
    </row>
    <row r="5" spans="2:5" x14ac:dyDescent="0.25">
      <c r="B5" s="87" t="s">
        <v>64</v>
      </c>
      <c r="C5" s="88">
        <v>3</v>
      </c>
    </row>
    <row r="6" spans="2:5" x14ac:dyDescent="0.25">
      <c r="B6" s="89" t="s">
        <v>65</v>
      </c>
      <c r="C6" s="90">
        <v>3</v>
      </c>
    </row>
    <row r="7" spans="2:5" x14ac:dyDescent="0.25">
      <c r="B7" s="87" t="s">
        <v>52</v>
      </c>
      <c r="C7" s="88">
        <v>5</v>
      </c>
    </row>
    <row r="8" spans="2:5" x14ac:dyDescent="0.25">
      <c r="B8" s="89" t="s">
        <v>67</v>
      </c>
      <c r="C8" s="90">
        <v>5</v>
      </c>
    </row>
    <row r="9" spans="2:5" x14ac:dyDescent="0.25">
      <c r="B9" s="87" t="s">
        <v>68</v>
      </c>
      <c r="C9" s="88">
        <v>5</v>
      </c>
    </row>
    <row r="10" spans="2:5" x14ac:dyDescent="0.25">
      <c r="B10" s="89" t="s">
        <v>53</v>
      </c>
      <c r="C10" s="90">
        <v>7</v>
      </c>
    </row>
    <row r="11" spans="2:5" x14ac:dyDescent="0.25">
      <c r="B11" s="87" t="s">
        <v>69</v>
      </c>
      <c r="C11" s="88">
        <v>7</v>
      </c>
    </row>
    <row r="12" spans="2:5" x14ac:dyDescent="0.25">
      <c r="B12" s="89" t="s">
        <v>70</v>
      </c>
      <c r="C12" s="90">
        <v>7</v>
      </c>
    </row>
    <row r="13" spans="2:5" x14ac:dyDescent="0.25">
      <c r="B13" s="87" t="s">
        <v>54</v>
      </c>
      <c r="C13" s="88">
        <v>13</v>
      </c>
    </row>
    <row r="14" spans="2:5" x14ac:dyDescent="0.25">
      <c r="B14" s="89" t="s">
        <v>71</v>
      </c>
      <c r="C14" s="90">
        <v>13</v>
      </c>
    </row>
    <row r="15" spans="2:5" x14ac:dyDescent="0.25">
      <c r="B15" s="87" t="s">
        <v>72</v>
      </c>
      <c r="C15" s="88">
        <v>13</v>
      </c>
    </row>
    <row r="16" spans="2:5" x14ac:dyDescent="0.25">
      <c r="B16" s="89" t="s">
        <v>55</v>
      </c>
      <c r="C16" s="90">
        <v>17</v>
      </c>
    </row>
    <row r="17" spans="2:3" x14ac:dyDescent="0.25">
      <c r="B17" s="87" t="s">
        <v>73</v>
      </c>
      <c r="C17" s="88">
        <v>17</v>
      </c>
    </row>
    <row r="18" spans="2:3" x14ac:dyDescent="0.25">
      <c r="B18" s="89" t="s">
        <v>74</v>
      </c>
      <c r="C18" s="90">
        <v>17</v>
      </c>
    </row>
    <row r="19" spans="2:3" x14ac:dyDescent="0.25">
      <c r="B19" s="87" t="s">
        <v>33</v>
      </c>
      <c r="C19" s="88">
        <v>21</v>
      </c>
    </row>
    <row r="20" spans="2:3" x14ac:dyDescent="0.25">
      <c r="B20" s="89" t="s">
        <v>75</v>
      </c>
      <c r="C20" s="90">
        <v>21</v>
      </c>
    </row>
    <row r="21" spans="2:3" x14ac:dyDescent="0.25">
      <c r="B21" s="87" t="s">
        <v>76</v>
      </c>
      <c r="C21" s="88">
        <v>21</v>
      </c>
    </row>
    <row r="22" spans="2:3" x14ac:dyDescent="0.25">
      <c r="B22" s="89" t="s">
        <v>56</v>
      </c>
      <c r="C22" s="90">
        <v>33</v>
      </c>
    </row>
    <row r="23" spans="2:3" x14ac:dyDescent="0.25">
      <c r="B23" s="87" t="s">
        <v>77</v>
      </c>
      <c r="C23" s="88">
        <v>33</v>
      </c>
    </row>
    <row r="24" spans="2:3" x14ac:dyDescent="0.25">
      <c r="B24" s="89" t="s">
        <v>78</v>
      </c>
      <c r="C24" s="90">
        <v>33</v>
      </c>
    </row>
    <row r="25" spans="2:3" x14ac:dyDescent="0.25">
      <c r="B25" s="87" t="s">
        <v>57</v>
      </c>
      <c r="C25" s="88">
        <v>35</v>
      </c>
    </row>
    <row r="26" spans="2:3" x14ac:dyDescent="0.25">
      <c r="B26" s="89" t="s">
        <v>79</v>
      </c>
      <c r="C26" s="90">
        <v>35</v>
      </c>
    </row>
    <row r="27" spans="2:3" x14ac:dyDescent="0.25">
      <c r="B27" s="87" t="s">
        <v>80</v>
      </c>
      <c r="C27" s="88">
        <v>35</v>
      </c>
    </row>
    <row r="28" spans="2:3" x14ac:dyDescent="0.25">
      <c r="B28" s="89" t="s">
        <v>58</v>
      </c>
      <c r="C28" s="90">
        <v>62</v>
      </c>
    </row>
    <row r="29" spans="2:3" x14ac:dyDescent="0.25">
      <c r="B29" s="87" t="s">
        <v>81</v>
      </c>
      <c r="C29" s="88">
        <v>62</v>
      </c>
    </row>
    <row r="30" spans="2:3" x14ac:dyDescent="0.25">
      <c r="B30" s="89" t="s">
        <v>82</v>
      </c>
      <c r="C30" s="90">
        <v>62</v>
      </c>
    </row>
    <row r="31" spans="2:3" x14ac:dyDescent="0.25">
      <c r="B31" s="87" t="s">
        <v>59</v>
      </c>
      <c r="C31" s="88">
        <v>66</v>
      </c>
    </row>
    <row r="32" spans="2:3" x14ac:dyDescent="0.25">
      <c r="B32" s="89" t="s">
        <v>83</v>
      </c>
      <c r="C32" s="90">
        <v>66</v>
      </c>
    </row>
    <row r="33" spans="2:3" x14ac:dyDescent="0.25">
      <c r="B33" s="87" t="s">
        <v>84</v>
      </c>
      <c r="C33" s="88">
        <v>66</v>
      </c>
    </row>
    <row r="34" spans="2:3" x14ac:dyDescent="0.25">
      <c r="B34" s="89" t="s">
        <v>60</v>
      </c>
      <c r="C34" s="90">
        <v>67</v>
      </c>
    </row>
    <row r="35" spans="2:3" x14ac:dyDescent="0.25">
      <c r="B35" s="87" t="s">
        <v>85</v>
      </c>
      <c r="C35" s="88">
        <v>67</v>
      </c>
    </row>
    <row r="36" spans="2:3" x14ac:dyDescent="0.25">
      <c r="B36" s="89" t="s">
        <v>86</v>
      </c>
      <c r="C36" s="90">
        <v>67</v>
      </c>
    </row>
    <row r="37" spans="2:3" x14ac:dyDescent="0.25">
      <c r="B37" s="87" t="s">
        <v>61</v>
      </c>
      <c r="C37" s="88">
        <v>72</v>
      </c>
    </row>
    <row r="38" spans="2:3" x14ac:dyDescent="0.25">
      <c r="B38" s="89" t="s">
        <v>87</v>
      </c>
      <c r="C38" s="90">
        <v>72</v>
      </c>
    </row>
    <row r="39" spans="2:3" x14ac:dyDescent="0.25">
      <c r="B39" s="87" t="s">
        <v>88</v>
      </c>
      <c r="C39" s="88">
        <v>72</v>
      </c>
    </row>
    <row r="40" spans="2:3" x14ac:dyDescent="0.25">
      <c r="B40" s="89" t="s">
        <v>62</v>
      </c>
      <c r="C40" s="90">
        <v>74</v>
      </c>
    </row>
    <row r="41" spans="2:3" x14ac:dyDescent="0.25">
      <c r="B41" s="87" t="s">
        <v>89</v>
      </c>
      <c r="C41" s="88">
        <v>74</v>
      </c>
    </row>
    <row r="42" spans="2:3" x14ac:dyDescent="0.25">
      <c r="B42" s="89" t="s">
        <v>90</v>
      </c>
      <c r="C42" s="90">
        <v>74</v>
      </c>
    </row>
  </sheetData>
  <sheetProtection algorithmName="SHA-512" hashValue="f0payD4sjrFwlrs2rgXhON7OoR6KI1Hbz2dFLUTmaYhCvvFjyh1jwY6jzDSeaPrXOl05UeTn8XOFME/MNIgxBw==" saltValue="GQW3hH/8MRy1gQ7UdbDJeA==" spinCount="100000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Réglement</vt:lpstr>
      <vt:lpstr>Feuille de Match</vt:lpstr>
      <vt:lpstr>Feuille de Transmission</vt:lpstr>
      <vt:lpstr>Liste CLUBS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Poirot</dc:creator>
  <cp:lastModifiedBy>Dominique Poirot</cp:lastModifiedBy>
  <cp:lastPrinted>2019-01-03T07:52:04Z</cp:lastPrinted>
  <dcterms:created xsi:type="dcterms:W3CDTF">2015-07-09T08:22:22Z</dcterms:created>
  <dcterms:modified xsi:type="dcterms:W3CDTF">2019-01-03T07:58:41Z</dcterms:modified>
</cp:coreProperties>
</file>